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'Individual'!$C$4:$AN$46</definedName>
    <definedName name="_xlnm.Print_Area" localSheetId="0">'Equips 1aC'!$A$1:$I$49</definedName>
    <definedName name="_xlnm.Print_Area" localSheetId="3">'Individual'!$A$1:$AN$37</definedName>
    <definedName name="Imprimir_área_IM" localSheetId="3">'Individual'!$A$1:$AN$45</definedName>
  </definedNames>
  <calcPr fullCalcOnLoad="1"/>
</workbook>
</file>

<file path=xl/sharedStrings.xml><?xml version="1.0" encoding="utf-8"?>
<sst xmlns="http://schemas.openxmlformats.org/spreadsheetml/2006/main" count="145" uniqueCount="63">
  <si>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</si>
  <si>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</si>
  <si>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</si>
  <si>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</si>
  <si>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</si>
  <si>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</si>
  <si>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</si>
  <si>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</si>
  <si>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</si>
  <si>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</si>
  <si>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</si>
  <si>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</si>
  <si>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</si>
  <si>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</si>
  <si>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</si>
  <si>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</si>
  <si>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</si>
  <si>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</si>
  <si>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</si>
  <si>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</si>
  <si>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</si>
  <si>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</si>
  <si>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</si>
  <si>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</si>
  <si>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</si>
  <si>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</si>
  <si>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</si>
  <si>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</si>
  <si>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2015-2016</t>
  </si>
  <si>
    <t>3a DVISIÓ MASCULINA B</t>
  </si>
  <si>
    <t>SANT ANDREU</t>
  </si>
  <si>
    <t>SWEETRADE C</t>
  </si>
  <si>
    <t>TERRASSA B</t>
  </si>
  <si>
    <t>MEDITERRÀNIA B</t>
  </si>
  <si>
    <t>-</t>
  </si>
  <si>
    <t>PENEDÈS</t>
  </si>
  <si>
    <t>SERGI DALMAU MUNT</t>
  </si>
  <si>
    <t>CARLOS DALMAU VEGA</t>
  </si>
  <si>
    <t>CARLOS GONZÁLEZ SANTOS</t>
  </si>
  <si>
    <t>JUAN MANUEL MARÍN MATEOS</t>
  </si>
  <si>
    <t>PATRICK GUERRE</t>
  </si>
  <si>
    <t>JUAN CARLOS IBÁÑEZ VILLANUEVA</t>
  </si>
  <si>
    <t>FRANCISCO CANO MATO</t>
  </si>
  <si>
    <t>ADEMIR VÁZQUEZ MANGIA</t>
  </si>
  <si>
    <t>DAVID VIZCAINO PINEDA</t>
  </si>
  <si>
    <t>JORDI GARCÍA LORES</t>
  </si>
  <si>
    <t>AMARO CAYUELA VICTORIA</t>
  </si>
  <si>
    <t>OLIVER CAYUELA PUNZANO</t>
  </si>
  <si>
    <t>JOSEP LÓPEZ PORRAS</t>
  </si>
  <si>
    <t>PERE SADURNÍ ESCOFET</t>
  </si>
  <si>
    <t>VICTOR PADILLA CABRERA</t>
  </si>
  <si>
    <t>ALEIX SORIANO LEÓN</t>
  </si>
  <si>
    <t>JOSÉ ANTONIO GÓNGORA HINOJO</t>
  </si>
  <si>
    <t>MANEL TORAL FERRER</t>
  </si>
  <si>
    <t>ÀLEX FERNÁNDEZ QUINTÁS</t>
  </si>
  <si>
    <t>JOAN GILABERT ROZAS</t>
  </si>
  <si>
    <t>PEDRO JIMÉNEZ LLEDÓ</t>
  </si>
  <si>
    <t>DANIEL LOZANO CHICOTE</t>
  </si>
  <si>
    <t>MARC MARTÍN FERRER</t>
  </si>
  <si>
    <t>RAMON PUYO ROSAS</t>
  </si>
  <si>
    <t>ADRIÁN MEJÍA GARCÍA</t>
  </si>
  <si>
    <t>DANIEL LÓPEZ DE MURILLAS M.</t>
  </si>
  <si>
    <t>JAIME LÓPEZ DE MURILLAS PÉREZ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</si>
</sst>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2" fillId="35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">
      <selection activeCell="D11" sqref="D11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42302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30</v>
      </c>
      <c r="D9" s="29"/>
      <c r="E9" s="30">
        <v>7</v>
      </c>
      <c r="G9" s="28" t="s">
        <v>31</v>
      </c>
      <c r="I9" s="30">
        <v>3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35</v>
      </c>
      <c r="E11" s="30">
        <v>9</v>
      </c>
      <c r="F11" s="30"/>
      <c r="G11" s="28" t="s">
        <v>32</v>
      </c>
      <c r="I11" s="30">
        <v>1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33</v>
      </c>
      <c r="E13" s="30">
        <v>10</v>
      </c>
      <c r="F13" s="30"/>
      <c r="G13" s="28" t="s">
        <v>34</v>
      </c>
      <c r="I13" s="30"/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MEDITERRÀNIA B</v>
      </c>
      <c r="E15" s="30">
        <v>7</v>
      </c>
      <c r="F15" s="30"/>
      <c r="G15" s="28" t="str">
        <f>G11</f>
        <v>TERRASSA B</v>
      </c>
      <c r="I15" s="30">
        <v>3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SANT ANDREU</v>
      </c>
      <c r="E17" s="30">
        <v>10</v>
      </c>
      <c r="F17" s="30"/>
      <c r="G17" s="28" t="str">
        <f>G13</f>
        <v>-</v>
      </c>
      <c r="I17" s="30"/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SWEETRADE C</v>
      </c>
      <c r="E19" s="30">
        <v>0</v>
      </c>
      <c r="F19" s="30"/>
      <c r="G19" s="28" t="str">
        <f>C11</f>
        <v>PENEDÈS</v>
      </c>
      <c r="I19" s="30">
        <v>10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PENEDÈS</v>
      </c>
      <c r="E21" s="30">
        <v>8</v>
      </c>
      <c r="F21" s="30"/>
      <c r="G21" s="28" t="str">
        <f>C9</f>
        <v>SANT ANDREU</v>
      </c>
      <c r="I21" s="30">
        <v>2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SWEETRADE C</v>
      </c>
      <c r="E23" s="30">
        <v>2</v>
      </c>
      <c r="F23" s="30"/>
      <c r="G23" s="28" t="str">
        <f>C13</f>
        <v>MEDITERRÀNIA B</v>
      </c>
      <c r="I23" s="30">
        <v>8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-</v>
      </c>
      <c r="E25" s="30"/>
      <c r="F25" s="30"/>
      <c r="G25" s="28" t="str">
        <f>G11</f>
        <v>TERRASSA B</v>
      </c>
      <c r="I25" s="30">
        <v>10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SWEETRADE C</v>
      </c>
      <c r="E27" s="30">
        <v>10</v>
      </c>
      <c r="F27" s="30"/>
      <c r="G27" s="28" t="str">
        <f>G13</f>
        <v>-</v>
      </c>
      <c r="I27" s="30"/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TERRASSA B</v>
      </c>
      <c r="E29" s="30">
        <v>9</v>
      </c>
      <c r="F29" s="30"/>
      <c r="G29" s="28" t="str">
        <f>C9</f>
        <v>SANT ANDREU</v>
      </c>
      <c r="I29" s="30">
        <v>1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PENEDÈS</v>
      </c>
      <c r="E31" s="30">
        <v>8</v>
      </c>
      <c r="G31" s="28" t="str">
        <f>C13</f>
        <v>MEDITERRÀNIA B</v>
      </c>
      <c r="I31" s="30">
        <v>2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SANT ANDREU</v>
      </c>
      <c r="E33" s="30">
        <v>3</v>
      </c>
      <c r="G33" s="28" t="str">
        <f>C13</f>
        <v>MEDITERRÀNIA B</v>
      </c>
      <c r="I33" s="30">
        <v>7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-</v>
      </c>
      <c r="E35" s="30"/>
      <c r="G35" s="28" t="str">
        <f>C11</f>
        <v>PENEDÈS</v>
      </c>
      <c r="I35" s="30">
        <v>10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TERRASSA B</v>
      </c>
      <c r="E37" s="30">
        <v>6</v>
      </c>
      <c r="G37" s="28" t="str">
        <f>G9</f>
        <v>SWEETRADE C</v>
      </c>
      <c r="I37" s="30">
        <v>4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35</v>
      </c>
      <c r="C45" s="53"/>
      <c r="D45" s="54"/>
      <c r="E45" s="46">
        <f>9+10+8+8+10</f>
        <v>45</v>
      </c>
      <c r="F45" s="47"/>
      <c r="G45" s="47"/>
      <c r="H45" s="48">
        <f>SUM(E45:G45)</f>
        <v>45</v>
      </c>
      <c r="J45" s="1"/>
      <c r="K45" s="1"/>
    </row>
    <row r="46" spans="2:11" ht="21">
      <c r="B46" s="49" t="s">
        <v>33</v>
      </c>
      <c r="C46" s="50"/>
      <c r="D46" s="36"/>
      <c r="E46" s="46">
        <f>10+7+8+2+7</f>
        <v>34</v>
      </c>
      <c r="F46" s="47"/>
      <c r="G46" s="47"/>
      <c r="H46" s="48">
        <f>SUM(E46:G46)</f>
        <v>34</v>
      </c>
      <c r="J46" s="52"/>
      <c r="K46" s="52"/>
    </row>
    <row r="47" spans="2:11" ht="21">
      <c r="B47" s="43" t="s">
        <v>32</v>
      </c>
      <c r="C47" s="44"/>
      <c r="D47" s="45"/>
      <c r="E47" s="46">
        <f>1+3+10+9+6</f>
        <v>29</v>
      </c>
      <c r="F47" s="47"/>
      <c r="G47" s="47"/>
      <c r="H47" s="48">
        <f>SUM(E47:G47)</f>
        <v>29</v>
      </c>
      <c r="J47" s="52"/>
      <c r="K47" s="52"/>
    </row>
    <row r="48" spans="2:11" ht="21">
      <c r="B48" s="43" t="s">
        <v>30</v>
      </c>
      <c r="C48" s="53"/>
      <c r="D48" s="54"/>
      <c r="E48" s="46">
        <f>7+10+2+1+3</f>
        <v>23</v>
      </c>
      <c r="F48" s="47"/>
      <c r="G48" s="47"/>
      <c r="H48" s="48">
        <f>SUM(E48:G48)</f>
        <v>23</v>
      </c>
      <c r="J48" s="52"/>
      <c r="K48" s="52"/>
    </row>
    <row r="49" spans="2:11" ht="21">
      <c r="B49" s="43" t="s">
        <v>31</v>
      </c>
      <c r="C49" s="44"/>
      <c r="D49" s="45"/>
      <c r="E49" s="46">
        <f>3+0+2+10+4</f>
        <v>19</v>
      </c>
      <c r="F49" s="51"/>
      <c r="G49" s="51"/>
      <c r="H49" s="48">
        <f>SUM(E49:G49)</f>
        <v>19</v>
      </c>
      <c r="J49" s="52"/>
      <c r="K49" s="52"/>
    </row>
    <row r="50" spans="3:11" ht="15.75">
      <c r="C50" s="36"/>
      <c r="D50" s="36"/>
      <c r="E50" s="52"/>
      <c r="F50" s="52"/>
      <c r="G50" s="52"/>
      <c r="H50" s="52"/>
      <c r="I50" s="52"/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">
      <selection activeCell="D11" sqref="D11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>
        <v>42330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30</v>
      </c>
      <c r="D9" s="29"/>
      <c r="E9" s="30">
        <v>7</v>
      </c>
      <c r="G9" s="28" t="s">
        <v>31</v>
      </c>
      <c r="I9" s="30">
        <v>3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35</v>
      </c>
      <c r="E11" s="30">
        <v>8</v>
      </c>
      <c r="F11" s="30"/>
      <c r="G11" s="28" t="s">
        <v>32</v>
      </c>
      <c r="I11" s="30">
        <v>2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33</v>
      </c>
      <c r="E13" s="30">
        <v>10</v>
      </c>
      <c r="F13" s="30"/>
      <c r="G13" s="28" t="s">
        <v>34</v>
      </c>
      <c r="I13" s="30"/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MEDITERRÀNIA B</v>
      </c>
      <c r="E15" s="30">
        <v>10</v>
      </c>
      <c r="F15" s="30"/>
      <c r="G15" s="28" t="str">
        <f>G11</f>
        <v>TERRASSA B</v>
      </c>
      <c r="I15" s="30">
        <v>0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SANT ANDREU</v>
      </c>
      <c r="E17" s="30">
        <v>10</v>
      </c>
      <c r="F17" s="30"/>
      <c r="G17" s="28" t="str">
        <f>G13</f>
        <v>-</v>
      </c>
      <c r="I17" s="30"/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SWEETRADE C</v>
      </c>
      <c r="E19" s="30">
        <v>1</v>
      </c>
      <c r="F19" s="30"/>
      <c r="G19" s="28" t="str">
        <f>C11</f>
        <v>PENEDÈS</v>
      </c>
      <c r="I19" s="30">
        <v>9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PENEDÈS</v>
      </c>
      <c r="E21" s="30">
        <v>8</v>
      </c>
      <c r="F21" s="30"/>
      <c r="G21" s="28" t="str">
        <f>C9</f>
        <v>SANT ANDREU</v>
      </c>
      <c r="I21" s="30">
        <v>2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SWEETRADE C</v>
      </c>
      <c r="E23" s="30">
        <v>0</v>
      </c>
      <c r="F23" s="30"/>
      <c r="G23" s="28" t="str">
        <f>C13</f>
        <v>MEDITERRÀNIA B</v>
      </c>
      <c r="I23" s="30">
        <v>10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-</v>
      </c>
      <c r="E25" s="30"/>
      <c r="F25" s="30"/>
      <c r="G25" s="28" t="str">
        <f>G11</f>
        <v>TERRASSA B</v>
      </c>
      <c r="I25" s="30">
        <v>10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 t="str">
        <f>G9</f>
        <v>SWEETRADE C</v>
      </c>
      <c r="E27" s="30">
        <v>10</v>
      </c>
      <c r="F27" s="30"/>
      <c r="G27" s="28" t="str">
        <f>G13</f>
        <v>-</v>
      </c>
      <c r="I27" s="30"/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TERRASSA B</v>
      </c>
      <c r="E29" s="30">
        <v>10</v>
      </c>
      <c r="F29" s="30"/>
      <c r="G29" s="28" t="str">
        <f>C9</f>
        <v>SANT ANDREU</v>
      </c>
      <c r="I29" s="30">
        <v>0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PENEDÈS</v>
      </c>
      <c r="E31" s="30">
        <v>2</v>
      </c>
      <c r="G31" s="28" t="str">
        <f>C13</f>
        <v>MEDITERRÀNIA B</v>
      </c>
      <c r="I31" s="30">
        <v>8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SANT ANDREU</v>
      </c>
      <c r="E33" s="30">
        <v>2</v>
      </c>
      <c r="G33" s="28" t="str">
        <f>C13</f>
        <v>MEDITERRÀNIA B</v>
      </c>
      <c r="I33" s="30">
        <v>8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-</v>
      </c>
      <c r="E35" s="30"/>
      <c r="G35" s="28" t="str">
        <f>C11</f>
        <v>PENEDÈS</v>
      </c>
      <c r="I35" s="30">
        <v>10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TERRASSA B</v>
      </c>
      <c r="E37" s="30">
        <v>9</v>
      </c>
      <c r="G37" s="28" t="str">
        <f>G9</f>
        <v>SWEETRADE C</v>
      </c>
      <c r="I37" s="30">
        <v>1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35</v>
      </c>
      <c r="C45" s="53"/>
      <c r="D45" s="54"/>
      <c r="E45" s="46">
        <f>9+10+8+8+10</f>
        <v>45</v>
      </c>
      <c r="F45" s="59">
        <f>8+9+8+2+10</f>
        <v>37</v>
      </c>
      <c r="G45" s="51"/>
      <c r="H45" s="48">
        <f>SUM(E45:G45)</f>
        <v>82</v>
      </c>
      <c r="J45" s="1"/>
      <c r="K45" s="1"/>
    </row>
    <row r="46" spans="2:11" ht="21">
      <c r="B46" s="49" t="s">
        <v>33</v>
      </c>
      <c r="C46" s="50"/>
      <c r="D46" s="36"/>
      <c r="E46" s="46">
        <f>10+7+8+2+7</f>
        <v>34</v>
      </c>
      <c r="F46" s="59">
        <f>10+10+10+8+8</f>
        <v>46</v>
      </c>
      <c r="G46" s="47"/>
      <c r="H46" s="48">
        <f>SUM(E46:G46)</f>
        <v>80</v>
      </c>
      <c r="J46" s="52"/>
      <c r="K46" s="52"/>
    </row>
    <row r="47" spans="2:11" ht="21">
      <c r="B47" s="43" t="s">
        <v>32</v>
      </c>
      <c r="C47" s="44"/>
      <c r="D47" s="45"/>
      <c r="E47" s="46">
        <f>1+3+10+9+6</f>
        <v>29</v>
      </c>
      <c r="F47" s="59">
        <f>2+0+10+10+9</f>
        <v>31</v>
      </c>
      <c r="G47" s="47"/>
      <c r="H47" s="48">
        <f>SUM(E47:G47)</f>
        <v>60</v>
      </c>
      <c r="J47" s="52"/>
      <c r="K47" s="52"/>
    </row>
    <row r="48" spans="2:11" ht="21">
      <c r="B48" s="43" t="s">
        <v>30</v>
      </c>
      <c r="C48" s="53"/>
      <c r="D48" s="54"/>
      <c r="E48" s="46">
        <f>7+10+2+1+3</f>
        <v>23</v>
      </c>
      <c r="F48" s="59">
        <f>7+10+2+0+2</f>
        <v>21</v>
      </c>
      <c r="G48" s="51"/>
      <c r="H48" s="48">
        <f>SUM(E48:G48)</f>
        <v>44</v>
      </c>
      <c r="J48" s="52"/>
      <c r="K48" s="52"/>
    </row>
    <row r="49" spans="2:11" ht="21">
      <c r="B49" s="43" t="s">
        <v>31</v>
      </c>
      <c r="C49" s="44"/>
      <c r="D49" s="45"/>
      <c r="E49" s="46">
        <f>3+0+2+10+4</f>
        <v>19</v>
      </c>
      <c r="F49" s="59">
        <f>3+1+0+10+1</f>
        <v>15</v>
      </c>
      <c r="G49" s="47"/>
      <c r="H49" s="48">
        <f>SUM(E49:G49)</f>
        <v>34</v>
      </c>
      <c r="J49" s="52"/>
      <c r="K49" s="52"/>
    </row>
    <row r="50" spans="3:11" ht="15.75">
      <c r="C50" s="36"/>
      <c r="D50" s="36"/>
      <c r="E50" s="52"/>
      <c r="F50" s="52"/>
      <c r="G50" s="52"/>
      <c r="H50" s="52"/>
      <c r="I50" s="52"/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5" zoomScaleNormal="75" zoomScalePageLayoutView="0" workbookViewId="0" topLeftCell="A28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42414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30</v>
      </c>
      <c r="D9" s="29"/>
      <c r="E9" s="30">
        <v>5</v>
      </c>
      <c r="G9" s="28" t="s">
        <v>31</v>
      </c>
      <c r="I9" s="30">
        <v>5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35</v>
      </c>
      <c r="E11" s="30">
        <v>3</v>
      </c>
      <c r="F11" s="30"/>
      <c r="G11" s="28" t="s">
        <v>32</v>
      </c>
      <c r="I11" s="30">
        <v>7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33</v>
      </c>
      <c r="E13" s="30">
        <v>10</v>
      </c>
      <c r="F13" s="30"/>
      <c r="G13" s="28" t="s">
        <v>34</v>
      </c>
      <c r="I13" s="30"/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MEDITERRÀNIA B</v>
      </c>
      <c r="E15" s="30">
        <v>9</v>
      </c>
      <c r="F15" s="30"/>
      <c r="G15" s="28" t="str">
        <f>G11</f>
        <v>TERRASSA B</v>
      </c>
      <c r="I15" s="30">
        <v>1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SANT ANDREU</v>
      </c>
      <c r="E17" s="30">
        <v>10</v>
      </c>
      <c r="F17" s="30"/>
      <c r="G17" s="28" t="str">
        <f>G13</f>
        <v>-</v>
      </c>
      <c r="I17" s="30"/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SWEETRADE C</v>
      </c>
      <c r="E19" s="30">
        <v>4</v>
      </c>
      <c r="F19" s="30"/>
      <c r="G19" s="28" t="str">
        <f>C11</f>
        <v>PENEDÈS</v>
      </c>
      <c r="I19" s="30">
        <v>6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PENEDÈS</v>
      </c>
      <c r="E21" s="30">
        <v>4</v>
      </c>
      <c r="F21" s="30"/>
      <c r="G21" s="28" t="str">
        <f>C9</f>
        <v>SANT ANDREU</v>
      </c>
      <c r="I21" s="30">
        <v>6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SWEETRADE C</v>
      </c>
      <c r="E23" s="30">
        <v>4</v>
      </c>
      <c r="F23" s="30"/>
      <c r="G23" s="28" t="str">
        <f>C13</f>
        <v>MEDITERRÀNIA B</v>
      </c>
      <c r="I23" s="30">
        <v>6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-</v>
      </c>
      <c r="E25" s="30"/>
      <c r="F25" s="30"/>
      <c r="G25" s="28" t="str">
        <f>G11</f>
        <v>TERRASSA B</v>
      </c>
      <c r="I25" s="30">
        <v>10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SWEETRADE C</v>
      </c>
      <c r="E27" s="30">
        <v>10</v>
      </c>
      <c r="F27" s="30"/>
      <c r="G27" s="28" t="str">
        <f>G13</f>
        <v>-</v>
      </c>
      <c r="I27" s="30"/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TERRASSA B</v>
      </c>
      <c r="E29" s="30">
        <v>3</v>
      </c>
      <c r="F29" s="30"/>
      <c r="G29" s="28" t="str">
        <f>C9</f>
        <v>SANT ANDREU</v>
      </c>
      <c r="I29" s="30">
        <v>7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PENEDÈS</v>
      </c>
      <c r="E31" s="30">
        <v>4</v>
      </c>
      <c r="G31" s="28" t="str">
        <f>C13</f>
        <v>MEDITERRÀNIA B</v>
      </c>
      <c r="I31" s="30">
        <v>6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SANT ANDREU</v>
      </c>
      <c r="E33" s="30">
        <v>7</v>
      </c>
      <c r="G33" s="28" t="str">
        <f>C13</f>
        <v>MEDITERRÀNIA B</v>
      </c>
      <c r="I33" s="30">
        <v>3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-</v>
      </c>
      <c r="E35" s="30"/>
      <c r="G35" s="28" t="str">
        <f>C11</f>
        <v>PENEDÈS</v>
      </c>
      <c r="I35" s="30">
        <v>10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TERRASSA B</v>
      </c>
      <c r="E37" s="30">
        <v>2</v>
      </c>
      <c r="G37" s="28" t="str">
        <f>G9</f>
        <v>SWEETRADE C</v>
      </c>
      <c r="I37" s="30">
        <v>8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33</v>
      </c>
      <c r="C45" s="44"/>
      <c r="D45" s="45"/>
      <c r="E45" s="46">
        <f>10+7+8+2+7</f>
        <v>34</v>
      </c>
      <c r="F45" s="59">
        <f>10+10+10+8+8</f>
        <v>46</v>
      </c>
      <c r="G45" s="59">
        <f>10+9+6+6+3</f>
        <v>34</v>
      </c>
      <c r="H45" s="48">
        <f>SUM(E45:G45)</f>
        <v>114</v>
      </c>
      <c r="J45" s="1"/>
      <c r="K45" s="1"/>
    </row>
    <row r="46" spans="2:11" ht="21">
      <c r="B46" s="49" t="s">
        <v>35</v>
      </c>
      <c r="C46" s="36"/>
      <c r="D46" s="52"/>
      <c r="E46" s="46">
        <f>9+10+8+8+10</f>
        <v>45</v>
      </c>
      <c r="F46" s="59">
        <f>8+9+8+2+10</f>
        <v>37</v>
      </c>
      <c r="G46" s="59">
        <f>3+6+4+4+10</f>
        <v>27</v>
      </c>
      <c r="H46" s="48">
        <f>SUM(E46:G46)</f>
        <v>109</v>
      </c>
      <c r="J46" s="52"/>
      <c r="K46" s="52"/>
    </row>
    <row r="47" spans="2:11" ht="21">
      <c r="B47" s="43" t="s">
        <v>32</v>
      </c>
      <c r="C47" s="44"/>
      <c r="D47" s="45"/>
      <c r="E47" s="46">
        <f>1+3+10+9+6</f>
        <v>29</v>
      </c>
      <c r="F47" s="59">
        <f>2+0+10+10+9</f>
        <v>31</v>
      </c>
      <c r="G47" s="59">
        <f>7+1+10+3+2</f>
        <v>23</v>
      </c>
      <c r="H47" s="48">
        <f>SUM(E47:G47)</f>
        <v>83</v>
      </c>
      <c r="J47" s="52"/>
      <c r="K47" s="52"/>
    </row>
    <row r="48" spans="2:11" ht="21">
      <c r="B48" s="43" t="s">
        <v>30</v>
      </c>
      <c r="C48" s="53"/>
      <c r="D48" s="54"/>
      <c r="E48" s="46">
        <f>7+10+2+1+3</f>
        <v>23</v>
      </c>
      <c r="F48" s="59">
        <f>7+10+2+0+2</f>
        <v>21</v>
      </c>
      <c r="G48" s="59">
        <f>5+10+6+7+7</f>
        <v>35</v>
      </c>
      <c r="H48" s="48">
        <f>SUM(E48:G48)</f>
        <v>79</v>
      </c>
      <c r="J48" s="52"/>
      <c r="K48" s="52"/>
    </row>
    <row r="49" spans="2:11" ht="21">
      <c r="B49" s="43" t="s">
        <v>31</v>
      </c>
      <c r="C49" s="44"/>
      <c r="D49" s="45"/>
      <c r="E49" s="46">
        <f>3+0+2+10+4</f>
        <v>19</v>
      </c>
      <c r="F49" s="59">
        <f>3+1+0+10+1</f>
        <v>15</v>
      </c>
      <c r="G49" s="59">
        <f>5+4+4+10+8</f>
        <v>31</v>
      </c>
      <c r="H49" s="48">
        <f>SUM(E49:G49)</f>
        <v>65</v>
      </c>
      <c r="J49" s="52"/>
      <c r="K49" s="52"/>
    </row>
    <row r="50" spans="3:11" ht="15.75">
      <c r="C50" s="36"/>
      <c r="D50" s="36"/>
      <c r="E50" s="52"/>
      <c r="F50" s="52"/>
      <c r="G50" s="52"/>
      <c r="H50" s="52"/>
      <c r="I50" s="52"/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AR13" sqref="AR13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3.50390625" style="9" bestFit="1" customWidth="1"/>
    <col min="5" max="13" width="3.50390625" style="9" hidden="1" customWidth="1"/>
    <col min="14" max="14" width="3.50390625" style="58" hidden="1" customWidth="1"/>
    <col min="15" max="34" width="3.625" style="9" hidden="1" customWidth="1"/>
    <col min="35" max="35" width="4.875" style="9" bestFit="1" customWidth="1"/>
    <col min="36" max="37" width="5.625" style="9" customWidth="1"/>
    <col min="38" max="38" width="6.125" style="9" customWidth="1"/>
    <col min="39" max="39" width="7.375" style="9" bestFit="1" customWidth="1"/>
    <col min="40" max="40" width="10.1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N1" s="56"/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3104</v>
      </c>
      <c r="C4" s="7" t="s">
        <v>50</v>
      </c>
      <c r="D4" s="7" t="s">
        <v>35</v>
      </c>
      <c r="E4" s="7"/>
      <c r="F4" s="7"/>
      <c r="G4" s="7">
        <v>205</v>
      </c>
      <c r="H4" s="7">
        <v>132</v>
      </c>
      <c r="I4" s="7">
        <v>191</v>
      </c>
      <c r="J4" s="7">
        <v>191</v>
      </c>
      <c r="K4" s="7">
        <v>188</v>
      </c>
      <c r="L4" s="7">
        <v>146</v>
      </c>
      <c r="M4" s="7">
        <v>166</v>
      </c>
      <c r="N4" s="57">
        <v>213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>
        <v>199</v>
      </c>
      <c r="AB4" s="7">
        <v>156</v>
      </c>
      <c r="AC4" s="7">
        <v>177</v>
      </c>
      <c r="AD4" s="7">
        <v>138</v>
      </c>
      <c r="AE4" s="7">
        <v>183</v>
      </c>
      <c r="AF4" s="7">
        <v>114</v>
      </c>
      <c r="AG4" s="7">
        <v>186</v>
      </c>
      <c r="AH4" s="7">
        <v>161</v>
      </c>
      <c r="AI4" s="6">
        <f aca="true" t="shared" si="0" ref="AI4:AI37">SUM(E4:N4)</f>
        <v>1432</v>
      </c>
      <c r="AJ4" s="6">
        <f aca="true" t="shared" si="1" ref="AJ4:AJ37">SUM(O4:X4)</f>
        <v>0</v>
      </c>
      <c r="AK4" s="6">
        <f aca="true" t="shared" si="2" ref="AK4:AK37">SUM(Y4:AH4)</f>
        <v>1314</v>
      </c>
      <c r="AL4" s="6">
        <f aca="true" t="shared" si="3" ref="AL4:AL37">SUM(AI4:AK4)</f>
        <v>2746</v>
      </c>
      <c r="AM4" s="6">
        <f aca="true" t="shared" si="4" ref="AM4:AM37">COUNT(E4:AH4)</f>
        <v>16</v>
      </c>
      <c r="AN4" s="8">
        <f aca="true" t="shared" si="5" ref="AN4:AN37">(AL4/AM4)</f>
        <v>171.625</v>
      </c>
    </row>
    <row r="5" spans="1:40" ht="12.75">
      <c r="A5" s="6">
        <v>2</v>
      </c>
      <c r="B5" s="7">
        <v>3407</v>
      </c>
      <c r="C5" s="7" t="s">
        <v>60</v>
      </c>
      <c r="D5" s="7" t="s">
        <v>33</v>
      </c>
      <c r="E5" s="7">
        <v>173</v>
      </c>
      <c r="F5" s="7">
        <v>171</v>
      </c>
      <c r="G5" s="7">
        <v>188</v>
      </c>
      <c r="H5" s="7">
        <v>179</v>
      </c>
      <c r="I5" s="7">
        <v>167</v>
      </c>
      <c r="J5" s="7">
        <v>190</v>
      </c>
      <c r="K5" s="7">
        <v>211</v>
      </c>
      <c r="L5" s="7">
        <v>143</v>
      </c>
      <c r="M5" s="7"/>
      <c r="N5" s="57">
        <v>174</v>
      </c>
      <c r="O5" s="7">
        <v>164</v>
      </c>
      <c r="P5" s="7"/>
      <c r="Q5" s="7">
        <v>193</v>
      </c>
      <c r="R5" s="7">
        <v>148</v>
      </c>
      <c r="S5" s="7">
        <v>178</v>
      </c>
      <c r="T5" s="7"/>
      <c r="U5" s="7">
        <v>148</v>
      </c>
      <c r="V5" s="7">
        <v>149</v>
      </c>
      <c r="W5" s="7"/>
      <c r="X5" s="7"/>
      <c r="Y5" s="7">
        <v>159</v>
      </c>
      <c r="Z5" s="7"/>
      <c r="AA5" s="7">
        <v>191</v>
      </c>
      <c r="AB5" s="7">
        <v>152</v>
      </c>
      <c r="AC5" s="7"/>
      <c r="AD5" s="7"/>
      <c r="AE5" s="7">
        <v>154</v>
      </c>
      <c r="AF5" s="7">
        <v>178</v>
      </c>
      <c r="AG5" s="7">
        <v>187</v>
      </c>
      <c r="AH5" s="7">
        <v>145</v>
      </c>
      <c r="AI5" s="6">
        <f t="shared" si="0"/>
        <v>1596</v>
      </c>
      <c r="AJ5" s="6">
        <f t="shared" si="1"/>
        <v>980</v>
      </c>
      <c r="AK5" s="6">
        <f t="shared" si="2"/>
        <v>1166</v>
      </c>
      <c r="AL5" s="6">
        <f t="shared" si="3"/>
        <v>3742</v>
      </c>
      <c r="AM5" s="6">
        <f t="shared" si="4"/>
        <v>22</v>
      </c>
      <c r="AN5" s="8">
        <f t="shared" si="5"/>
        <v>170.0909090909091</v>
      </c>
    </row>
    <row r="6" spans="1:40" ht="12.75">
      <c r="A6" s="6">
        <v>3</v>
      </c>
      <c r="B6" s="7">
        <v>2941</v>
      </c>
      <c r="C6" s="7" t="s">
        <v>58</v>
      </c>
      <c r="D6" s="7" t="s">
        <v>33</v>
      </c>
      <c r="E6" s="7"/>
      <c r="F6" s="7"/>
      <c r="G6" s="7">
        <v>236</v>
      </c>
      <c r="H6" s="7">
        <v>176</v>
      </c>
      <c r="I6" s="7">
        <v>179</v>
      </c>
      <c r="J6" s="7">
        <v>152</v>
      </c>
      <c r="K6" s="7"/>
      <c r="L6" s="7"/>
      <c r="M6" s="7">
        <v>113</v>
      </c>
      <c r="N6" s="57">
        <v>124</v>
      </c>
      <c r="O6" s="7">
        <v>129</v>
      </c>
      <c r="P6" s="7">
        <v>167</v>
      </c>
      <c r="Q6" s="7">
        <v>136</v>
      </c>
      <c r="R6" s="7">
        <v>213</v>
      </c>
      <c r="S6" s="7">
        <v>185</v>
      </c>
      <c r="T6" s="7">
        <v>158</v>
      </c>
      <c r="U6" s="7">
        <v>186</v>
      </c>
      <c r="V6" s="7">
        <v>134</v>
      </c>
      <c r="W6" s="7">
        <v>151</v>
      </c>
      <c r="X6" s="7">
        <v>155</v>
      </c>
      <c r="Y6" s="7">
        <v>145</v>
      </c>
      <c r="Z6" s="7">
        <v>180</v>
      </c>
      <c r="AA6" s="7">
        <v>192</v>
      </c>
      <c r="AB6" s="7">
        <v>189</v>
      </c>
      <c r="AC6" s="7">
        <v>192</v>
      </c>
      <c r="AD6" s="7">
        <v>143</v>
      </c>
      <c r="AE6" s="7">
        <v>206</v>
      </c>
      <c r="AF6" s="7">
        <v>151</v>
      </c>
      <c r="AG6" s="7"/>
      <c r="AH6" s="7"/>
      <c r="AI6" s="6">
        <f t="shared" si="0"/>
        <v>980</v>
      </c>
      <c r="AJ6" s="6">
        <f t="shared" si="1"/>
        <v>1614</v>
      </c>
      <c r="AK6" s="6">
        <f t="shared" si="2"/>
        <v>1398</v>
      </c>
      <c r="AL6" s="6">
        <f t="shared" si="3"/>
        <v>3992</v>
      </c>
      <c r="AM6" s="6">
        <f t="shared" si="4"/>
        <v>24</v>
      </c>
      <c r="AN6" s="8">
        <f t="shared" si="5"/>
        <v>166.33333333333334</v>
      </c>
    </row>
    <row r="7" spans="1:40" ht="12.75">
      <c r="A7" s="6">
        <v>4</v>
      </c>
      <c r="B7" s="7">
        <v>2409</v>
      </c>
      <c r="C7" s="7" t="s">
        <v>47</v>
      </c>
      <c r="D7" s="7" t="s">
        <v>35</v>
      </c>
      <c r="E7" s="7">
        <v>159</v>
      </c>
      <c r="F7" s="7">
        <v>133</v>
      </c>
      <c r="G7" s="7">
        <v>179</v>
      </c>
      <c r="H7" s="7">
        <v>190</v>
      </c>
      <c r="I7" s="7">
        <v>187</v>
      </c>
      <c r="J7" s="7">
        <v>117</v>
      </c>
      <c r="K7" s="7">
        <v>200</v>
      </c>
      <c r="L7" s="7">
        <v>176</v>
      </c>
      <c r="M7" s="7">
        <v>194</v>
      </c>
      <c r="N7" s="57">
        <v>176</v>
      </c>
      <c r="O7" s="7">
        <v>154</v>
      </c>
      <c r="P7" s="7">
        <v>187</v>
      </c>
      <c r="Q7" s="7">
        <v>180</v>
      </c>
      <c r="R7" s="7">
        <v>205</v>
      </c>
      <c r="S7" s="7">
        <v>150</v>
      </c>
      <c r="T7" s="7">
        <v>191</v>
      </c>
      <c r="U7" s="7">
        <v>183</v>
      </c>
      <c r="V7" s="7">
        <v>147</v>
      </c>
      <c r="W7" s="7">
        <v>165</v>
      </c>
      <c r="X7" s="7">
        <v>153</v>
      </c>
      <c r="Y7" s="7">
        <v>125</v>
      </c>
      <c r="Z7" s="7">
        <v>166</v>
      </c>
      <c r="AA7" s="7">
        <v>139</v>
      </c>
      <c r="AB7" s="7">
        <v>182</v>
      </c>
      <c r="AC7" s="7">
        <v>129</v>
      </c>
      <c r="AD7" s="7">
        <v>159</v>
      </c>
      <c r="AE7" s="7">
        <v>119</v>
      </c>
      <c r="AF7" s="7">
        <v>182</v>
      </c>
      <c r="AG7" s="7">
        <v>155</v>
      </c>
      <c r="AH7" s="7">
        <v>156</v>
      </c>
      <c r="AI7" s="6">
        <f t="shared" si="0"/>
        <v>1711</v>
      </c>
      <c r="AJ7" s="6">
        <f t="shared" si="1"/>
        <v>1715</v>
      </c>
      <c r="AK7" s="6">
        <f t="shared" si="2"/>
        <v>1512</v>
      </c>
      <c r="AL7" s="6">
        <f t="shared" si="3"/>
        <v>4938</v>
      </c>
      <c r="AM7" s="6">
        <f t="shared" si="4"/>
        <v>30</v>
      </c>
      <c r="AN7" s="8">
        <f t="shared" si="5"/>
        <v>164.6</v>
      </c>
    </row>
    <row r="8" spans="1:40" ht="12.75">
      <c r="A8" s="6">
        <v>5</v>
      </c>
      <c r="B8" s="7">
        <v>2711</v>
      </c>
      <c r="C8" s="7" t="s">
        <v>49</v>
      </c>
      <c r="D8" s="7" t="s">
        <v>35</v>
      </c>
      <c r="E8" s="7">
        <v>199</v>
      </c>
      <c r="F8" s="7">
        <v>194</v>
      </c>
      <c r="G8" s="7">
        <v>208</v>
      </c>
      <c r="H8" s="7">
        <v>194</v>
      </c>
      <c r="I8" s="7">
        <v>164</v>
      </c>
      <c r="J8" s="7">
        <v>166</v>
      </c>
      <c r="K8" s="7">
        <v>180</v>
      </c>
      <c r="L8" s="7">
        <v>123</v>
      </c>
      <c r="M8" s="7"/>
      <c r="N8" s="57"/>
      <c r="O8" s="7">
        <v>176</v>
      </c>
      <c r="P8" s="7">
        <v>236</v>
      </c>
      <c r="Q8" s="7">
        <v>104</v>
      </c>
      <c r="R8" s="7">
        <v>183</v>
      </c>
      <c r="S8" s="7">
        <v>152</v>
      </c>
      <c r="T8" s="7">
        <v>151</v>
      </c>
      <c r="U8" s="7">
        <v>120</v>
      </c>
      <c r="V8" s="7">
        <v>153</v>
      </c>
      <c r="W8" s="7">
        <v>168</v>
      </c>
      <c r="X8" s="7">
        <v>95</v>
      </c>
      <c r="Y8" s="7">
        <v>140</v>
      </c>
      <c r="Z8" s="7">
        <v>144</v>
      </c>
      <c r="AA8" s="7">
        <v>156</v>
      </c>
      <c r="AB8" s="7">
        <v>200</v>
      </c>
      <c r="AC8" s="7">
        <v>175</v>
      </c>
      <c r="AD8" s="7">
        <v>132</v>
      </c>
      <c r="AE8" s="7">
        <v>177</v>
      </c>
      <c r="AF8" s="7">
        <v>184</v>
      </c>
      <c r="AG8" s="7">
        <v>158</v>
      </c>
      <c r="AH8" s="7">
        <v>167</v>
      </c>
      <c r="AI8" s="6">
        <f t="shared" si="0"/>
        <v>1428</v>
      </c>
      <c r="AJ8" s="6">
        <f t="shared" si="1"/>
        <v>1538</v>
      </c>
      <c r="AK8" s="6">
        <f t="shared" si="2"/>
        <v>1633</v>
      </c>
      <c r="AL8" s="6">
        <f t="shared" si="3"/>
        <v>4599</v>
      </c>
      <c r="AM8" s="6">
        <f t="shared" si="4"/>
        <v>28</v>
      </c>
      <c r="AN8" s="8">
        <f t="shared" si="5"/>
        <v>164.25</v>
      </c>
    </row>
    <row r="9" spans="1:40" ht="12.75">
      <c r="A9" s="6">
        <v>6</v>
      </c>
      <c r="B9" s="7">
        <v>2031</v>
      </c>
      <c r="C9" s="7" t="s">
        <v>61</v>
      </c>
      <c r="D9" s="10" t="s">
        <v>33</v>
      </c>
      <c r="E9" s="7">
        <v>177</v>
      </c>
      <c r="F9" s="7">
        <v>137</v>
      </c>
      <c r="G9" s="7">
        <v>183</v>
      </c>
      <c r="H9" s="7">
        <v>150</v>
      </c>
      <c r="I9" s="7">
        <v>168</v>
      </c>
      <c r="J9" s="7">
        <v>186</v>
      </c>
      <c r="K9" s="7">
        <v>156</v>
      </c>
      <c r="L9" s="7">
        <v>162</v>
      </c>
      <c r="M9" s="7"/>
      <c r="N9" s="57"/>
      <c r="O9" s="7">
        <v>144</v>
      </c>
      <c r="P9" s="7">
        <v>208</v>
      </c>
      <c r="Q9" s="7">
        <v>161</v>
      </c>
      <c r="R9" s="7">
        <v>168</v>
      </c>
      <c r="S9" s="7">
        <v>135</v>
      </c>
      <c r="T9" s="7"/>
      <c r="U9" s="7"/>
      <c r="V9" s="7">
        <v>126</v>
      </c>
      <c r="W9" s="7">
        <v>147</v>
      </c>
      <c r="X9" s="7"/>
      <c r="Y9" s="7"/>
      <c r="Z9" s="7">
        <v>124</v>
      </c>
      <c r="AA9" s="7"/>
      <c r="AB9" s="7"/>
      <c r="AC9" s="7">
        <v>156</v>
      </c>
      <c r="AD9" s="7">
        <v>224</v>
      </c>
      <c r="AE9" s="7">
        <v>137</v>
      </c>
      <c r="AF9" s="7">
        <v>158</v>
      </c>
      <c r="AG9" s="7">
        <v>125</v>
      </c>
      <c r="AH9" s="7"/>
      <c r="AI9" s="6">
        <f t="shared" si="0"/>
        <v>1319</v>
      </c>
      <c r="AJ9" s="6">
        <f t="shared" si="1"/>
        <v>1089</v>
      </c>
      <c r="AK9" s="6">
        <f t="shared" si="2"/>
        <v>924</v>
      </c>
      <c r="AL9" s="6">
        <f t="shared" si="3"/>
        <v>3332</v>
      </c>
      <c r="AM9" s="6">
        <f t="shared" si="4"/>
        <v>21</v>
      </c>
      <c r="AN9" s="8">
        <f t="shared" si="5"/>
        <v>158.66666666666666</v>
      </c>
    </row>
    <row r="10" spans="1:40" ht="12.75">
      <c r="A10" s="6">
        <v>7</v>
      </c>
      <c r="B10" s="7">
        <v>941</v>
      </c>
      <c r="C10" s="7" t="s">
        <v>51</v>
      </c>
      <c r="D10" s="7" t="s">
        <v>32</v>
      </c>
      <c r="E10" s="7">
        <v>146</v>
      </c>
      <c r="F10" s="7">
        <v>169</v>
      </c>
      <c r="G10" s="7">
        <v>168</v>
      </c>
      <c r="H10" s="7">
        <v>167</v>
      </c>
      <c r="I10" s="7">
        <v>199</v>
      </c>
      <c r="J10" s="7">
        <v>161</v>
      </c>
      <c r="K10" s="7"/>
      <c r="L10" s="7"/>
      <c r="M10" s="7">
        <v>201</v>
      </c>
      <c r="N10" s="57">
        <v>131</v>
      </c>
      <c r="O10" s="7">
        <v>155</v>
      </c>
      <c r="P10" s="7">
        <v>132</v>
      </c>
      <c r="Q10" s="7">
        <v>198</v>
      </c>
      <c r="R10" s="7">
        <v>154</v>
      </c>
      <c r="S10" s="7">
        <v>130</v>
      </c>
      <c r="T10" s="7">
        <v>137</v>
      </c>
      <c r="U10" s="7">
        <v>152</v>
      </c>
      <c r="V10" s="7">
        <v>149</v>
      </c>
      <c r="W10" s="7">
        <v>201</v>
      </c>
      <c r="X10" s="7">
        <v>155</v>
      </c>
      <c r="Y10" s="7">
        <v>173</v>
      </c>
      <c r="Z10" s="7">
        <v>214</v>
      </c>
      <c r="AA10" s="7">
        <v>158</v>
      </c>
      <c r="AB10" s="7">
        <v>156</v>
      </c>
      <c r="AC10" s="7">
        <v>172</v>
      </c>
      <c r="AD10" s="7">
        <v>125</v>
      </c>
      <c r="AE10" s="7">
        <v>114</v>
      </c>
      <c r="AF10" s="7">
        <v>103</v>
      </c>
      <c r="AG10" s="7">
        <v>150</v>
      </c>
      <c r="AH10" s="7">
        <v>169</v>
      </c>
      <c r="AI10" s="6">
        <f t="shared" si="0"/>
        <v>1342</v>
      </c>
      <c r="AJ10" s="6">
        <f t="shared" si="1"/>
        <v>1563</v>
      </c>
      <c r="AK10" s="6">
        <f t="shared" si="2"/>
        <v>1534</v>
      </c>
      <c r="AL10" s="6">
        <f t="shared" si="3"/>
        <v>4439</v>
      </c>
      <c r="AM10" s="6">
        <f t="shared" si="4"/>
        <v>28</v>
      </c>
      <c r="AN10" s="8">
        <f t="shared" si="5"/>
        <v>158.53571428571428</v>
      </c>
    </row>
    <row r="11" spans="1:40" ht="12.75">
      <c r="A11" s="6">
        <v>8</v>
      </c>
      <c r="B11" s="7">
        <v>3284</v>
      </c>
      <c r="C11" s="7" t="s">
        <v>41</v>
      </c>
      <c r="D11" s="7" t="s">
        <v>31</v>
      </c>
      <c r="E11" s="7">
        <v>178</v>
      </c>
      <c r="F11" s="7">
        <v>145</v>
      </c>
      <c r="G11" s="7">
        <v>172</v>
      </c>
      <c r="H11" s="7">
        <v>170</v>
      </c>
      <c r="I11" s="7">
        <v>144</v>
      </c>
      <c r="J11" s="7">
        <v>176</v>
      </c>
      <c r="K11" s="7"/>
      <c r="L11" s="7"/>
      <c r="M11" s="7">
        <v>170</v>
      </c>
      <c r="N11" s="57">
        <v>201</v>
      </c>
      <c r="O11" s="7">
        <v>116</v>
      </c>
      <c r="P11" s="7">
        <v>135</v>
      </c>
      <c r="Q11" s="7">
        <v>175</v>
      </c>
      <c r="R11" s="7">
        <v>157</v>
      </c>
      <c r="S11" s="7">
        <v>143</v>
      </c>
      <c r="T11" s="7">
        <v>153</v>
      </c>
      <c r="U11" s="7">
        <v>154</v>
      </c>
      <c r="V11" s="7">
        <v>156</v>
      </c>
      <c r="W11" s="7">
        <v>147</v>
      </c>
      <c r="X11" s="7">
        <v>156</v>
      </c>
      <c r="Y11" s="7"/>
      <c r="Z11" s="7"/>
      <c r="AA11" s="7">
        <v>163</v>
      </c>
      <c r="AB11" s="7">
        <v>144</v>
      </c>
      <c r="AC11" s="7">
        <v>156</v>
      </c>
      <c r="AD11" s="7">
        <v>157</v>
      </c>
      <c r="AE11" s="7">
        <v>104</v>
      </c>
      <c r="AF11" s="7">
        <v>129</v>
      </c>
      <c r="AG11" s="7">
        <v>196</v>
      </c>
      <c r="AH11" s="7">
        <v>182</v>
      </c>
      <c r="AI11" s="6">
        <f t="shared" si="0"/>
        <v>1356</v>
      </c>
      <c r="AJ11" s="6">
        <f t="shared" si="1"/>
        <v>1492</v>
      </c>
      <c r="AK11" s="6">
        <f t="shared" si="2"/>
        <v>1231</v>
      </c>
      <c r="AL11" s="6">
        <f t="shared" si="3"/>
        <v>4079</v>
      </c>
      <c r="AM11" s="6">
        <f t="shared" si="4"/>
        <v>26</v>
      </c>
      <c r="AN11" s="8">
        <f t="shared" si="5"/>
        <v>156.8846153846154</v>
      </c>
    </row>
    <row r="12" spans="1:40" ht="12.75">
      <c r="A12" s="6">
        <v>9</v>
      </c>
      <c r="B12" s="7">
        <v>1184</v>
      </c>
      <c r="C12" s="7" t="s">
        <v>40</v>
      </c>
      <c r="D12" s="7" t="s">
        <v>31</v>
      </c>
      <c r="E12" s="7">
        <v>173</v>
      </c>
      <c r="F12" s="7">
        <v>167</v>
      </c>
      <c r="G12" s="7">
        <v>133</v>
      </c>
      <c r="H12" s="7">
        <v>154</v>
      </c>
      <c r="I12" s="7"/>
      <c r="J12" s="7"/>
      <c r="K12" s="7"/>
      <c r="L12" s="7"/>
      <c r="M12" s="7">
        <v>139</v>
      </c>
      <c r="N12" s="57">
        <v>153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>
        <v>134</v>
      </c>
      <c r="Z12" s="7">
        <v>153</v>
      </c>
      <c r="AA12" s="7">
        <v>171</v>
      </c>
      <c r="AB12" s="7">
        <v>182</v>
      </c>
      <c r="AC12" s="7"/>
      <c r="AD12" s="7"/>
      <c r="AE12" s="7"/>
      <c r="AF12" s="7"/>
      <c r="AG12" s="7"/>
      <c r="AH12" s="7"/>
      <c r="AI12" s="6">
        <f t="shared" si="0"/>
        <v>919</v>
      </c>
      <c r="AJ12" s="6">
        <f t="shared" si="1"/>
        <v>0</v>
      </c>
      <c r="AK12" s="6">
        <f t="shared" si="2"/>
        <v>640</v>
      </c>
      <c r="AL12" s="6">
        <f t="shared" si="3"/>
        <v>1559</v>
      </c>
      <c r="AM12" s="6">
        <f t="shared" si="4"/>
        <v>10</v>
      </c>
      <c r="AN12" s="8">
        <f t="shared" si="5"/>
        <v>155.9</v>
      </c>
    </row>
    <row r="13" spans="1:40" ht="12.75">
      <c r="A13" s="6">
        <v>10</v>
      </c>
      <c r="B13" s="10">
        <v>2204</v>
      </c>
      <c r="C13" s="10" t="s">
        <v>56</v>
      </c>
      <c r="D13" s="10" t="s">
        <v>33</v>
      </c>
      <c r="E13" s="7">
        <v>200</v>
      </c>
      <c r="F13" s="7">
        <v>123</v>
      </c>
      <c r="G13" s="7">
        <v>192</v>
      </c>
      <c r="H13" s="7">
        <v>153</v>
      </c>
      <c r="I13" s="7">
        <v>161</v>
      </c>
      <c r="J13" s="7">
        <v>165</v>
      </c>
      <c r="K13" s="7">
        <v>148</v>
      </c>
      <c r="L13" s="7"/>
      <c r="M13" s="7">
        <v>170</v>
      </c>
      <c r="N13" s="57">
        <v>150</v>
      </c>
      <c r="O13" s="7"/>
      <c r="P13" s="7">
        <v>124</v>
      </c>
      <c r="Q13" s="7"/>
      <c r="R13" s="7"/>
      <c r="S13" s="7">
        <v>174</v>
      </c>
      <c r="T13" s="7">
        <v>145</v>
      </c>
      <c r="U13" s="7">
        <v>124</v>
      </c>
      <c r="V13" s="7">
        <v>121</v>
      </c>
      <c r="W13" s="7"/>
      <c r="X13" s="7"/>
      <c r="Y13" s="7">
        <v>141</v>
      </c>
      <c r="Z13" s="7">
        <v>184</v>
      </c>
      <c r="AA13" s="7">
        <v>149</v>
      </c>
      <c r="AB13" s="7">
        <v>176</v>
      </c>
      <c r="AC13" s="7">
        <v>146</v>
      </c>
      <c r="AD13" s="7">
        <v>119</v>
      </c>
      <c r="AE13" s="7"/>
      <c r="AF13" s="7"/>
      <c r="AG13" s="7"/>
      <c r="AH13" s="7">
        <v>206</v>
      </c>
      <c r="AI13" s="6">
        <f t="shared" si="0"/>
        <v>1462</v>
      </c>
      <c r="AJ13" s="6">
        <f t="shared" si="1"/>
        <v>688</v>
      </c>
      <c r="AK13" s="6">
        <f t="shared" si="2"/>
        <v>1121</v>
      </c>
      <c r="AL13" s="6">
        <f t="shared" si="3"/>
        <v>3271</v>
      </c>
      <c r="AM13" s="6">
        <f t="shared" si="4"/>
        <v>21</v>
      </c>
      <c r="AN13" s="8">
        <f t="shared" si="5"/>
        <v>155.76190476190476</v>
      </c>
    </row>
    <row r="14" spans="1:40" ht="12.75">
      <c r="A14" s="6">
        <v>11</v>
      </c>
      <c r="B14" s="7">
        <v>2678</v>
      </c>
      <c r="C14" s="7" t="s">
        <v>38</v>
      </c>
      <c r="D14" s="10" t="s">
        <v>30</v>
      </c>
      <c r="E14" s="7">
        <v>171</v>
      </c>
      <c r="F14" s="7">
        <v>177</v>
      </c>
      <c r="G14" s="7">
        <v>175</v>
      </c>
      <c r="H14" s="7">
        <v>143</v>
      </c>
      <c r="I14" s="7">
        <v>119</v>
      </c>
      <c r="J14" s="7">
        <v>135</v>
      </c>
      <c r="K14" s="7">
        <v>183</v>
      </c>
      <c r="L14" s="7">
        <v>155</v>
      </c>
      <c r="M14" s="7">
        <v>125</v>
      </c>
      <c r="N14" s="57">
        <v>192</v>
      </c>
      <c r="O14" s="7">
        <v>161</v>
      </c>
      <c r="P14" s="7">
        <v>154</v>
      </c>
      <c r="Q14" s="7">
        <v>157</v>
      </c>
      <c r="R14" s="7">
        <v>142</v>
      </c>
      <c r="S14" s="7">
        <v>140</v>
      </c>
      <c r="T14" s="7">
        <v>130</v>
      </c>
      <c r="U14" s="7">
        <v>116</v>
      </c>
      <c r="V14" s="7">
        <v>136</v>
      </c>
      <c r="W14" s="7">
        <v>144</v>
      </c>
      <c r="X14" s="7">
        <v>118</v>
      </c>
      <c r="Y14" s="7">
        <v>181</v>
      </c>
      <c r="Z14" s="7">
        <v>164</v>
      </c>
      <c r="AA14" s="7">
        <v>157</v>
      </c>
      <c r="AB14" s="7">
        <v>168</v>
      </c>
      <c r="AC14" s="7">
        <v>148</v>
      </c>
      <c r="AD14" s="7">
        <v>170</v>
      </c>
      <c r="AE14" s="7">
        <v>150</v>
      </c>
      <c r="AF14" s="7">
        <v>162</v>
      </c>
      <c r="AG14" s="7">
        <v>157</v>
      </c>
      <c r="AH14" s="7">
        <v>150</v>
      </c>
      <c r="AI14" s="6">
        <f t="shared" si="0"/>
        <v>1575</v>
      </c>
      <c r="AJ14" s="6">
        <f t="shared" si="1"/>
        <v>1398</v>
      </c>
      <c r="AK14" s="6">
        <f t="shared" si="2"/>
        <v>1607</v>
      </c>
      <c r="AL14" s="6">
        <f t="shared" si="3"/>
        <v>4580</v>
      </c>
      <c r="AM14" s="6">
        <f t="shared" si="4"/>
        <v>30</v>
      </c>
      <c r="AN14" s="8">
        <f t="shared" si="5"/>
        <v>152.66666666666666</v>
      </c>
    </row>
    <row r="15" spans="1:40" s="15" customFormat="1" ht="12.75">
      <c r="A15" s="6">
        <v>12</v>
      </c>
      <c r="B15" s="7">
        <v>2715</v>
      </c>
      <c r="C15" s="7" t="s">
        <v>57</v>
      </c>
      <c r="D15" s="7" t="s">
        <v>33</v>
      </c>
      <c r="E15" s="7"/>
      <c r="F15" s="7"/>
      <c r="G15" s="7"/>
      <c r="H15" s="7"/>
      <c r="I15" s="7"/>
      <c r="J15" s="7"/>
      <c r="K15" s="7">
        <v>155</v>
      </c>
      <c r="L15" s="7">
        <v>152</v>
      </c>
      <c r="M15" s="7">
        <v>233</v>
      </c>
      <c r="N15" s="57">
        <v>125</v>
      </c>
      <c r="O15" s="7"/>
      <c r="P15" s="7">
        <v>133</v>
      </c>
      <c r="Q15" s="7"/>
      <c r="R15" s="7"/>
      <c r="S15" s="7"/>
      <c r="T15" s="7">
        <v>154</v>
      </c>
      <c r="U15" s="7">
        <v>133</v>
      </c>
      <c r="V15" s="7">
        <v>168</v>
      </c>
      <c r="W15" s="7">
        <v>115</v>
      </c>
      <c r="X15" s="7">
        <v>186</v>
      </c>
      <c r="Y15" s="7"/>
      <c r="Z15" s="7">
        <v>139</v>
      </c>
      <c r="AA15" s="7"/>
      <c r="AB15" s="7"/>
      <c r="AC15" s="7"/>
      <c r="AD15" s="7"/>
      <c r="AE15" s="7">
        <v>156</v>
      </c>
      <c r="AF15" s="7">
        <v>164</v>
      </c>
      <c r="AG15" s="7">
        <v>148</v>
      </c>
      <c r="AH15" s="7">
        <v>129</v>
      </c>
      <c r="AI15" s="6">
        <f t="shared" si="0"/>
        <v>665</v>
      </c>
      <c r="AJ15" s="6">
        <f t="shared" si="1"/>
        <v>889</v>
      </c>
      <c r="AK15" s="6">
        <f t="shared" si="2"/>
        <v>736</v>
      </c>
      <c r="AL15" s="6">
        <f t="shared" si="3"/>
        <v>2290</v>
      </c>
      <c r="AM15" s="6">
        <f t="shared" si="4"/>
        <v>15</v>
      </c>
      <c r="AN15" s="8">
        <f t="shared" si="5"/>
        <v>152.66666666666666</v>
      </c>
    </row>
    <row r="16" spans="1:40" ht="12.75">
      <c r="A16" s="6">
        <v>13</v>
      </c>
      <c r="B16" s="7">
        <v>2030</v>
      </c>
      <c r="C16" s="7" t="s">
        <v>62</v>
      </c>
      <c r="D16" s="7" t="s">
        <v>33</v>
      </c>
      <c r="E16" s="7"/>
      <c r="F16" s="7"/>
      <c r="G16" s="7"/>
      <c r="H16" s="7"/>
      <c r="I16" s="7"/>
      <c r="J16" s="7"/>
      <c r="K16" s="7"/>
      <c r="L16" s="7"/>
      <c r="M16" s="7"/>
      <c r="N16" s="57"/>
      <c r="O16" s="7">
        <v>139</v>
      </c>
      <c r="P16" s="7">
        <v>157</v>
      </c>
      <c r="Q16" s="7">
        <v>166</v>
      </c>
      <c r="R16" s="7">
        <v>143</v>
      </c>
      <c r="S16" s="7"/>
      <c r="T16" s="7"/>
      <c r="U16" s="7"/>
      <c r="V16" s="7"/>
      <c r="W16" s="7">
        <v>128</v>
      </c>
      <c r="X16" s="7">
        <v>172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">
        <f t="shared" si="0"/>
        <v>0</v>
      </c>
      <c r="AJ16" s="6">
        <f t="shared" si="1"/>
        <v>905</v>
      </c>
      <c r="AK16" s="6">
        <f t="shared" si="2"/>
        <v>0</v>
      </c>
      <c r="AL16" s="6">
        <f t="shared" si="3"/>
        <v>905</v>
      </c>
      <c r="AM16" s="6">
        <f t="shared" si="4"/>
        <v>6</v>
      </c>
      <c r="AN16" s="8">
        <f t="shared" si="5"/>
        <v>150.83333333333334</v>
      </c>
    </row>
    <row r="17" spans="1:40" ht="12.75">
      <c r="A17" s="6">
        <v>14</v>
      </c>
      <c r="B17" s="7">
        <v>1978</v>
      </c>
      <c r="C17" s="7" t="s">
        <v>54</v>
      </c>
      <c r="D17" s="7" t="s">
        <v>32</v>
      </c>
      <c r="E17" s="7">
        <v>154</v>
      </c>
      <c r="F17" s="7">
        <v>113</v>
      </c>
      <c r="G17" s="7"/>
      <c r="H17" s="7"/>
      <c r="I17" s="7">
        <v>146</v>
      </c>
      <c r="J17" s="7">
        <v>201</v>
      </c>
      <c r="K17" s="7">
        <v>169</v>
      </c>
      <c r="L17" s="7">
        <v>162</v>
      </c>
      <c r="M17" s="7">
        <v>179</v>
      </c>
      <c r="N17" s="57">
        <v>188</v>
      </c>
      <c r="O17" s="7">
        <v>117</v>
      </c>
      <c r="P17" s="7">
        <v>132</v>
      </c>
      <c r="Q17" s="7">
        <v>123</v>
      </c>
      <c r="R17" s="7">
        <v>133</v>
      </c>
      <c r="S17" s="7">
        <v>166</v>
      </c>
      <c r="T17" s="7">
        <v>195</v>
      </c>
      <c r="U17" s="7">
        <v>132</v>
      </c>
      <c r="V17" s="7">
        <v>121</v>
      </c>
      <c r="W17" s="7">
        <v>129</v>
      </c>
      <c r="X17" s="7">
        <v>130</v>
      </c>
      <c r="Y17" s="7">
        <v>125</v>
      </c>
      <c r="Z17" s="7">
        <v>148</v>
      </c>
      <c r="AA17" s="7"/>
      <c r="AB17" s="7"/>
      <c r="AC17" s="7">
        <v>144</v>
      </c>
      <c r="AD17" s="7">
        <v>164</v>
      </c>
      <c r="AE17" s="7">
        <v>145</v>
      </c>
      <c r="AF17" s="7">
        <v>157</v>
      </c>
      <c r="AG17" s="7">
        <v>171</v>
      </c>
      <c r="AH17" s="7">
        <v>140</v>
      </c>
      <c r="AI17" s="6">
        <f t="shared" si="0"/>
        <v>1312</v>
      </c>
      <c r="AJ17" s="6">
        <f t="shared" si="1"/>
        <v>1378</v>
      </c>
      <c r="AK17" s="6">
        <f t="shared" si="2"/>
        <v>1194</v>
      </c>
      <c r="AL17" s="6">
        <f t="shared" si="3"/>
        <v>3884</v>
      </c>
      <c r="AM17" s="6">
        <f t="shared" si="4"/>
        <v>26</v>
      </c>
      <c r="AN17" s="8">
        <f t="shared" si="5"/>
        <v>149.3846153846154</v>
      </c>
    </row>
    <row r="18" spans="1:40" ht="12.75">
      <c r="A18" s="6">
        <v>15</v>
      </c>
      <c r="B18" s="7">
        <v>2971</v>
      </c>
      <c r="C18" s="7" t="s">
        <v>52</v>
      </c>
      <c r="D18" s="7" t="s">
        <v>32</v>
      </c>
      <c r="E18" s="7">
        <v>170</v>
      </c>
      <c r="F18" s="7">
        <v>142</v>
      </c>
      <c r="G18" s="7">
        <v>124</v>
      </c>
      <c r="H18" s="7">
        <v>183</v>
      </c>
      <c r="I18" s="7"/>
      <c r="J18" s="7"/>
      <c r="K18" s="7">
        <v>155</v>
      </c>
      <c r="L18" s="7">
        <v>195</v>
      </c>
      <c r="M18" s="7">
        <v>177</v>
      </c>
      <c r="N18" s="7">
        <v>152</v>
      </c>
      <c r="O18" s="7">
        <v>130</v>
      </c>
      <c r="P18" s="7">
        <v>134</v>
      </c>
      <c r="Q18" s="7">
        <v>148</v>
      </c>
      <c r="R18" s="7">
        <v>136</v>
      </c>
      <c r="S18" s="7">
        <v>103</v>
      </c>
      <c r="T18" s="7">
        <v>124</v>
      </c>
      <c r="U18" s="7">
        <v>156</v>
      </c>
      <c r="V18" s="7">
        <v>125</v>
      </c>
      <c r="W18" s="7">
        <v>191</v>
      </c>
      <c r="X18" s="7">
        <v>146</v>
      </c>
      <c r="Y18" s="7">
        <v>136</v>
      </c>
      <c r="Z18" s="7">
        <v>179</v>
      </c>
      <c r="AA18" s="7">
        <v>126</v>
      </c>
      <c r="AB18" s="7">
        <v>127</v>
      </c>
      <c r="AC18" s="7">
        <v>129</v>
      </c>
      <c r="AD18" s="7">
        <v>107</v>
      </c>
      <c r="AE18" s="7">
        <v>130</v>
      </c>
      <c r="AF18" s="7">
        <v>166</v>
      </c>
      <c r="AG18" s="7">
        <v>169</v>
      </c>
      <c r="AH18" s="7">
        <v>148</v>
      </c>
      <c r="AI18" s="6">
        <f t="shared" si="0"/>
        <v>1298</v>
      </c>
      <c r="AJ18" s="6">
        <f t="shared" si="1"/>
        <v>1393</v>
      </c>
      <c r="AK18" s="6">
        <f t="shared" si="2"/>
        <v>1417</v>
      </c>
      <c r="AL18" s="6">
        <f t="shared" si="3"/>
        <v>4108</v>
      </c>
      <c r="AM18" s="6">
        <f t="shared" si="4"/>
        <v>28</v>
      </c>
      <c r="AN18" s="8">
        <f t="shared" si="5"/>
        <v>146.71428571428572</v>
      </c>
    </row>
    <row r="19" spans="1:40" ht="12.75">
      <c r="A19" s="6">
        <v>16</v>
      </c>
      <c r="B19" s="7">
        <v>1968</v>
      </c>
      <c r="C19" s="7" t="s">
        <v>53</v>
      </c>
      <c r="D19" s="7" t="s">
        <v>32</v>
      </c>
      <c r="E19" s="7">
        <v>143</v>
      </c>
      <c r="F19" s="7">
        <v>148</v>
      </c>
      <c r="G19" s="7">
        <v>135</v>
      </c>
      <c r="H19" s="7">
        <v>159</v>
      </c>
      <c r="I19" s="7">
        <v>139</v>
      </c>
      <c r="J19" s="7">
        <v>131</v>
      </c>
      <c r="K19" s="7">
        <v>138</v>
      </c>
      <c r="L19" s="7">
        <v>155</v>
      </c>
      <c r="M19" s="7"/>
      <c r="N19" s="57"/>
      <c r="O19" s="7"/>
      <c r="P19" s="7"/>
      <c r="Q19" s="7"/>
      <c r="R19" s="7"/>
      <c r="S19" s="7"/>
      <c r="T19" s="7"/>
      <c r="U19" s="7"/>
      <c r="V19" s="7"/>
      <c r="W19" s="7"/>
      <c r="X19" s="7"/>
      <c r="Y19" s="7">
        <v>139</v>
      </c>
      <c r="Z19" s="7">
        <v>118</v>
      </c>
      <c r="AA19" s="7">
        <v>188</v>
      </c>
      <c r="AB19" s="7">
        <v>163</v>
      </c>
      <c r="AC19" s="7"/>
      <c r="AD19" s="7"/>
      <c r="AE19" s="7"/>
      <c r="AF19" s="7"/>
      <c r="AG19" s="7"/>
      <c r="AH19" s="7"/>
      <c r="AI19" s="6">
        <f t="shared" si="0"/>
        <v>1148</v>
      </c>
      <c r="AJ19" s="6">
        <f t="shared" si="1"/>
        <v>0</v>
      </c>
      <c r="AK19" s="6">
        <f t="shared" si="2"/>
        <v>608</v>
      </c>
      <c r="AL19" s="6">
        <f t="shared" si="3"/>
        <v>1756</v>
      </c>
      <c r="AM19" s="6">
        <f t="shared" si="4"/>
        <v>12</v>
      </c>
      <c r="AN19" s="8">
        <f t="shared" si="5"/>
        <v>146.33333333333334</v>
      </c>
    </row>
    <row r="20" spans="1:40" ht="12.75">
      <c r="A20" s="6">
        <v>17</v>
      </c>
      <c r="B20" s="7">
        <v>2676</v>
      </c>
      <c r="C20" s="7" t="s">
        <v>39</v>
      </c>
      <c r="D20" s="7" t="s">
        <v>30</v>
      </c>
      <c r="E20" s="7">
        <v>169</v>
      </c>
      <c r="F20" s="7">
        <v>180</v>
      </c>
      <c r="G20" s="7">
        <v>148</v>
      </c>
      <c r="H20" s="7">
        <v>166</v>
      </c>
      <c r="I20" s="7">
        <v>125</v>
      </c>
      <c r="J20" s="7">
        <v>156</v>
      </c>
      <c r="K20" s="7">
        <v>144</v>
      </c>
      <c r="L20" s="7">
        <v>140</v>
      </c>
      <c r="M20" s="7">
        <v>149</v>
      </c>
      <c r="N20" s="57">
        <v>144</v>
      </c>
      <c r="O20" s="7">
        <v>105</v>
      </c>
      <c r="P20" s="7">
        <v>156</v>
      </c>
      <c r="Q20" s="7">
        <v>169</v>
      </c>
      <c r="R20" s="7">
        <v>148</v>
      </c>
      <c r="S20" s="7">
        <v>126</v>
      </c>
      <c r="T20" s="7">
        <v>132</v>
      </c>
      <c r="U20" s="7">
        <v>129</v>
      </c>
      <c r="V20" s="7">
        <v>142</v>
      </c>
      <c r="W20" s="7">
        <v>116</v>
      </c>
      <c r="X20" s="7">
        <v>151</v>
      </c>
      <c r="Y20" s="7">
        <v>153</v>
      </c>
      <c r="Z20" s="7">
        <v>144</v>
      </c>
      <c r="AA20" s="7">
        <v>138</v>
      </c>
      <c r="AB20" s="7">
        <v>119</v>
      </c>
      <c r="AC20" s="7">
        <v>144</v>
      </c>
      <c r="AD20" s="7">
        <v>192</v>
      </c>
      <c r="AE20" s="7">
        <v>160</v>
      </c>
      <c r="AF20" s="7">
        <v>137</v>
      </c>
      <c r="AG20" s="7">
        <v>155</v>
      </c>
      <c r="AH20" s="7">
        <v>140</v>
      </c>
      <c r="AI20" s="6">
        <f t="shared" si="0"/>
        <v>1521</v>
      </c>
      <c r="AJ20" s="6">
        <f t="shared" si="1"/>
        <v>1374</v>
      </c>
      <c r="AK20" s="6">
        <f t="shared" si="2"/>
        <v>1482</v>
      </c>
      <c r="AL20" s="6">
        <f t="shared" si="3"/>
        <v>4377</v>
      </c>
      <c r="AM20" s="6">
        <f t="shared" si="4"/>
        <v>30</v>
      </c>
      <c r="AN20" s="8">
        <f t="shared" si="5"/>
        <v>145.9</v>
      </c>
    </row>
    <row r="21" spans="1:40" ht="12.75">
      <c r="A21" s="6">
        <v>18</v>
      </c>
      <c r="B21" s="7">
        <v>1969</v>
      </c>
      <c r="C21" s="7" t="s">
        <v>55</v>
      </c>
      <c r="D21" s="7" t="s">
        <v>32</v>
      </c>
      <c r="E21" s="7"/>
      <c r="F21" s="7"/>
      <c r="G21" s="7">
        <v>187</v>
      </c>
      <c r="H21" s="7">
        <v>169</v>
      </c>
      <c r="I21" s="7">
        <v>116</v>
      </c>
      <c r="J21" s="7">
        <v>132</v>
      </c>
      <c r="K21" s="7">
        <v>134</v>
      </c>
      <c r="L21" s="7">
        <v>144</v>
      </c>
      <c r="M21" s="7">
        <v>158</v>
      </c>
      <c r="N21" s="57">
        <v>114</v>
      </c>
      <c r="O21" s="7">
        <v>117</v>
      </c>
      <c r="P21" s="7">
        <v>160</v>
      </c>
      <c r="Q21" s="7">
        <v>151</v>
      </c>
      <c r="R21" s="7">
        <v>134</v>
      </c>
      <c r="S21" s="7">
        <v>141</v>
      </c>
      <c r="T21" s="7">
        <v>136</v>
      </c>
      <c r="U21" s="7">
        <v>177</v>
      </c>
      <c r="V21" s="7">
        <v>170</v>
      </c>
      <c r="W21" s="7">
        <v>161</v>
      </c>
      <c r="X21" s="7">
        <v>149</v>
      </c>
      <c r="Y21" s="7"/>
      <c r="Z21" s="7"/>
      <c r="AA21" s="7">
        <v>147</v>
      </c>
      <c r="AB21" s="7">
        <v>102</v>
      </c>
      <c r="AC21" s="7">
        <v>133</v>
      </c>
      <c r="AD21" s="7">
        <v>140</v>
      </c>
      <c r="AE21" s="7">
        <v>141</v>
      </c>
      <c r="AF21" s="7">
        <v>114</v>
      </c>
      <c r="AG21" s="7">
        <v>169</v>
      </c>
      <c r="AH21" s="7">
        <v>139</v>
      </c>
      <c r="AI21" s="6">
        <f t="shared" si="0"/>
        <v>1154</v>
      </c>
      <c r="AJ21" s="6">
        <f t="shared" si="1"/>
        <v>1496</v>
      </c>
      <c r="AK21" s="6">
        <f t="shared" si="2"/>
        <v>1085</v>
      </c>
      <c r="AL21" s="6">
        <f t="shared" si="3"/>
        <v>3735</v>
      </c>
      <c r="AM21" s="6">
        <f t="shared" si="4"/>
        <v>26</v>
      </c>
      <c r="AN21" s="8">
        <f t="shared" si="5"/>
        <v>143.65384615384616</v>
      </c>
    </row>
    <row r="22" spans="1:40" ht="12.75">
      <c r="A22" s="6">
        <v>19</v>
      </c>
      <c r="B22" s="7">
        <v>2246</v>
      </c>
      <c r="C22" s="7" t="s">
        <v>59</v>
      </c>
      <c r="D22" s="7" t="s">
        <v>33</v>
      </c>
      <c r="E22" s="7">
        <v>145</v>
      </c>
      <c r="F22" s="7">
        <v>130</v>
      </c>
      <c r="G22" s="7"/>
      <c r="H22" s="7"/>
      <c r="I22" s="7"/>
      <c r="J22" s="7"/>
      <c r="K22" s="7"/>
      <c r="L22" s="7">
        <v>149</v>
      </c>
      <c r="M22" s="7">
        <v>151</v>
      </c>
      <c r="N22" s="57"/>
      <c r="O22" s="7"/>
      <c r="P22" s="7"/>
      <c r="Q22" s="7"/>
      <c r="R22" s="7"/>
      <c r="S22" s="7"/>
      <c r="T22" s="7"/>
      <c r="U22" s="7"/>
      <c r="V22" s="7"/>
      <c r="W22" s="7"/>
      <c r="X22" s="7"/>
      <c r="Y22" s="7">
        <v>167</v>
      </c>
      <c r="Z22" s="7"/>
      <c r="AA22" s="7">
        <v>135</v>
      </c>
      <c r="AB22" s="7">
        <v>153</v>
      </c>
      <c r="AC22" s="7">
        <v>153</v>
      </c>
      <c r="AD22" s="7">
        <v>151</v>
      </c>
      <c r="AE22" s="7"/>
      <c r="AF22" s="7"/>
      <c r="AG22" s="7">
        <v>133</v>
      </c>
      <c r="AH22" s="7">
        <v>93</v>
      </c>
      <c r="AI22" s="6">
        <f t="shared" si="0"/>
        <v>575</v>
      </c>
      <c r="AJ22" s="6">
        <f t="shared" si="1"/>
        <v>0</v>
      </c>
      <c r="AK22" s="6">
        <f t="shared" si="2"/>
        <v>985</v>
      </c>
      <c r="AL22" s="6">
        <f t="shared" si="3"/>
        <v>1560</v>
      </c>
      <c r="AM22" s="6">
        <f t="shared" si="4"/>
        <v>11</v>
      </c>
      <c r="AN22" s="8">
        <f t="shared" si="5"/>
        <v>141.8181818181818</v>
      </c>
    </row>
    <row r="23" spans="1:40" ht="12.75">
      <c r="A23" s="6">
        <v>20</v>
      </c>
      <c r="B23" s="7">
        <v>3281</v>
      </c>
      <c r="C23" s="7" t="s">
        <v>42</v>
      </c>
      <c r="D23" s="7" t="s">
        <v>31</v>
      </c>
      <c r="E23" s="7">
        <v>142</v>
      </c>
      <c r="F23" s="7">
        <v>169</v>
      </c>
      <c r="G23" s="7">
        <v>147</v>
      </c>
      <c r="H23" s="7">
        <v>126</v>
      </c>
      <c r="I23" s="7"/>
      <c r="J23" s="7"/>
      <c r="K23" s="7">
        <v>131</v>
      </c>
      <c r="L23" s="7">
        <v>116</v>
      </c>
      <c r="M23" s="7"/>
      <c r="N23" s="57"/>
      <c r="O23" s="7">
        <v>101</v>
      </c>
      <c r="P23" s="7">
        <v>86</v>
      </c>
      <c r="Q23" s="7"/>
      <c r="R23" s="7">
        <v>111</v>
      </c>
      <c r="S23" s="7"/>
      <c r="T23" s="7"/>
      <c r="U23" s="7">
        <v>114</v>
      </c>
      <c r="V23" s="7">
        <v>141</v>
      </c>
      <c r="W23" s="7">
        <v>122</v>
      </c>
      <c r="X23" s="7">
        <v>132</v>
      </c>
      <c r="Y23" s="7">
        <v>140</v>
      </c>
      <c r="Z23" s="7">
        <v>151</v>
      </c>
      <c r="AA23" s="7">
        <v>171</v>
      </c>
      <c r="AB23" s="7">
        <v>147</v>
      </c>
      <c r="AC23" s="7"/>
      <c r="AD23" s="7"/>
      <c r="AE23" s="7">
        <v>176</v>
      </c>
      <c r="AF23" s="7">
        <v>143</v>
      </c>
      <c r="AG23" s="7">
        <v>203</v>
      </c>
      <c r="AH23" s="7">
        <v>160</v>
      </c>
      <c r="AI23" s="6">
        <f t="shared" si="0"/>
        <v>831</v>
      </c>
      <c r="AJ23" s="6">
        <f t="shared" si="1"/>
        <v>807</v>
      </c>
      <c r="AK23" s="6">
        <f t="shared" si="2"/>
        <v>1291</v>
      </c>
      <c r="AL23" s="6">
        <f t="shared" si="3"/>
        <v>2929</v>
      </c>
      <c r="AM23" s="6">
        <f t="shared" si="4"/>
        <v>21</v>
      </c>
      <c r="AN23" s="8">
        <f t="shared" si="5"/>
        <v>139.47619047619048</v>
      </c>
    </row>
    <row r="24" spans="1:40" ht="12.75">
      <c r="A24" s="6">
        <v>21</v>
      </c>
      <c r="B24" s="7">
        <v>2412</v>
      </c>
      <c r="C24" s="7" t="s">
        <v>46</v>
      </c>
      <c r="D24" s="7" t="s">
        <v>35</v>
      </c>
      <c r="E24" s="7">
        <v>146</v>
      </c>
      <c r="F24" s="7">
        <v>153</v>
      </c>
      <c r="G24" s="7">
        <v>154</v>
      </c>
      <c r="H24" s="7">
        <v>156</v>
      </c>
      <c r="I24" s="7">
        <v>118</v>
      </c>
      <c r="J24" s="7">
        <v>151</v>
      </c>
      <c r="K24" s="7">
        <v>190</v>
      </c>
      <c r="L24" s="7">
        <v>163</v>
      </c>
      <c r="M24" s="7">
        <v>149</v>
      </c>
      <c r="N24" s="57">
        <v>161</v>
      </c>
      <c r="O24" s="7">
        <v>131</v>
      </c>
      <c r="P24" s="7">
        <v>118</v>
      </c>
      <c r="Q24" s="7">
        <v>121</v>
      </c>
      <c r="R24" s="7">
        <v>137</v>
      </c>
      <c r="S24" s="7">
        <v>114</v>
      </c>
      <c r="T24" s="7">
        <v>148</v>
      </c>
      <c r="U24" s="7">
        <v>107</v>
      </c>
      <c r="V24" s="7">
        <v>138</v>
      </c>
      <c r="W24" s="7">
        <v>83</v>
      </c>
      <c r="X24" s="7">
        <v>142</v>
      </c>
      <c r="Y24" s="7">
        <v>115</v>
      </c>
      <c r="Z24" s="7">
        <v>136</v>
      </c>
      <c r="AA24" s="7"/>
      <c r="AB24" s="7"/>
      <c r="AC24" s="7">
        <v>126</v>
      </c>
      <c r="AD24" s="7">
        <v>178</v>
      </c>
      <c r="AE24" s="7">
        <v>154</v>
      </c>
      <c r="AF24" s="7">
        <v>123</v>
      </c>
      <c r="AG24" s="7">
        <v>162</v>
      </c>
      <c r="AH24" s="7">
        <v>105</v>
      </c>
      <c r="AI24" s="6">
        <f t="shared" si="0"/>
        <v>1541</v>
      </c>
      <c r="AJ24" s="6">
        <f t="shared" si="1"/>
        <v>1239</v>
      </c>
      <c r="AK24" s="6">
        <f t="shared" si="2"/>
        <v>1099</v>
      </c>
      <c r="AL24" s="6">
        <f t="shared" si="3"/>
        <v>3879</v>
      </c>
      <c r="AM24" s="6">
        <f t="shared" si="4"/>
        <v>28</v>
      </c>
      <c r="AN24" s="8">
        <f t="shared" si="5"/>
        <v>138.53571428571428</v>
      </c>
    </row>
    <row r="25" spans="1:40" ht="12.75">
      <c r="A25" s="6">
        <v>22</v>
      </c>
      <c r="B25" s="7">
        <v>2990</v>
      </c>
      <c r="C25" s="7" t="s">
        <v>37</v>
      </c>
      <c r="D25" s="10" t="s">
        <v>30</v>
      </c>
      <c r="E25" s="7">
        <v>123</v>
      </c>
      <c r="F25" s="7">
        <v>164</v>
      </c>
      <c r="G25" s="7">
        <v>163</v>
      </c>
      <c r="H25" s="7">
        <v>148</v>
      </c>
      <c r="I25" s="7">
        <v>130</v>
      </c>
      <c r="J25" s="7">
        <v>136</v>
      </c>
      <c r="K25" s="7">
        <v>109</v>
      </c>
      <c r="L25" s="7">
        <v>155</v>
      </c>
      <c r="M25" s="7">
        <v>123</v>
      </c>
      <c r="N25" s="57">
        <v>151</v>
      </c>
      <c r="O25" s="7">
        <v>135</v>
      </c>
      <c r="P25" s="7">
        <v>121</v>
      </c>
      <c r="Q25" s="7">
        <v>167</v>
      </c>
      <c r="R25" s="7">
        <v>157</v>
      </c>
      <c r="S25" s="7">
        <v>144</v>
      </c>
      <c r="T25" s="7">
        <v>94</v>
      </c>
      <c r="U25" s="7">
        <v>137</v>
      </c>
      <c r="V25" s="7">
        <v>116</v>
      </c>
      <c r="W25" s="7">
        <v>141</v>
      </c>
      <c r="X25" s="7">
        <v>157</v>
      </c>
      <c r="Y25" s="7">
        <v>117</v>
      </c>
      <c r="Z25" s="7">
        <v>131</v>
      </c>
      <c r="AA25" s="7">
        <v>134</v>
      </c>
      <c r="AB25" s="7">
        <v>148</v>
      </c>
      <c r="AC25" s="7">
        <v>161</v>
      </c>
      <c r="AD25" s="7">
        <v>160</v>
      </c>
      <c r="AE25" s="7">
        <v>125</v>
      </c>
      <c r="AF25" s="7">
        <v>127</v>
      </c>
      <c r="AG25" s="7">
        <v>153</v>
      </c>
      <c r="AH25" s="7">
        <v>116</v>
      </c>
      <c r="AI25" s="6">
        <f t="shared" si="0"/>
        <v>1402</v>
      </c>
      <c r="AJ25" s="6">
        <f t="shared" si="1"/>
        <v>1369</v>
      </c>
      <c r="AK25" s="6">
        <f t="shared" si="2"/>
        <v>1372</v>
      </c>
      <c r="AL25" s="6">
        <f t="shared" si="3"/>
        <v>4143</v>
      </c>
      <c r="AM25" s="6">
        <f t="shared" si="4"/>
        <v>30</v>
      </c>
      <c r="AN25" s="8">
        <f t="shared" si="5"/>
        <v>138.1</v>
      </c>
    </row>
    <row r="26" spans="1:40" ht="12.75">
      <c r="A26" s="6">
        <v>23</v>
      </c>
      <c r="B26" s="7">
        <v>3011</v>
      </c>
      <c r="C26" s="7" t="s">
        <v>43</v>
      </c>
      <c r="D26" s="7" t="s">
        <v>31</v>
      </c>
      <c r="E26" s="10">
        <v>121</v>
      </c>
      <c r="F26" s="10">
        <v>128</v>
      </c>
      <c r="G26" s="10"/>
      <c r="H26" s="10"/>
      <c r="I26" s="10">
        <v>147</v>
      </c>
      <c r="J26" s="10">
        <v>191</v>
      </c>
      <c r="K26" s="10">
        <v>151</v>
      </c>
      <c r="L26" s="10">
        <v>179</v>
      </c>
      <c r="M26" s="10">
        <v>165</v>
      </c>
      <c r="N26" s="57">
        <v>168</v>
      </c>
      <c r="O26" s="10">
        <v>134</v>
      </c>
      <c r="P26" s="10">
        <v>103</v>
      </c>
      <c r="Q26" s="10">
        <v>109</v>
      </c>
      <c r="R26" s="10"/>
      <c r="S26" s="10">
        <v>108</v>
      </c>
      <c r="T26" s="10">
        <v>121</v>
      </c>
      <c r="U26" s="10">
        <v>138</v>
      </c>
      <c r="V26" s="10">
        <v>115</v>
      </c>
      <c r="W26" s="10">
        <v>154</v>
      </c>
      <c r="X26" s="10">
        <v>100</v>
      </c>
      <c r="Y26" s="10">
        <v>115</v>
      </c>
      <c r="Z26" s="10">
        <v>144</v>
      </c>
      <c r="AA26" s="10"/>
      <c r="AB26" s="10"/>
      <c r="AC26" s="10">
        <v>160</v>
      </c>
      <c r="AD26" s="10">
        <v>154</v>
      </c>
      <c r="AE26" s="10"/>
      <c r="AF26" s="10"/>
      <c r="AG26" s="10">
        <v>127</v>
      </c>
      <c r="AH26" s="10">
        <v>116</v>
      </c>
      <c r="AI26" s="6">
        <f t="shared" si="0"/>
        <v>1250</v>
      </c>
      <c r="AJ26" s="6">
        <f t="shared" si="1"/>
        <v>1082</v>
      </c>
      <c r="AK26" s="6">
        <f t="shared" si="2"/>
        <v>816</v>
      </c>
      <c r="AL26" s="6">
        <f t="shared" si="3"/>
        <v>3148</v>
      </c>
      <c r="AM26" s="6">
        <f t="shared" si="4"/>
        <v>23</v>
      </c>
      <c r="AN26" s="8">
        <f t="shared" si="5"/>
        <v>136.8695652173913</v>
      </c>
    </row>
    <row r="27" spans="1:40" ht="12.75">
      <c r="A27" s="6">
        <v>24</v>
      </c>
      <c r="B27" s="7">
        <v>2166</v>
      </c>
      <c r="C27" s="7" t="s">
        <v>48</v>
      </c>
      <c r="D27" s="7" t="s">
        <v>35</v>
      </c>
      <c r="E27" s="7">
        <v>150</v>
      </c>
      <c r="F27" s="7">
        <v>134</v>
      </c>
      <c r="G27" s="7"/>
      <c r="H27" s="7"/>
      <c r="I27" s="7"/>
      <c r="J27" s="7"/>
      <c r="K27" s="7"/>
      <c r="L27" s="7"/>
      <c r="M27" s="7">
        <v>160</v>
      </c>
      <c r="N27" s="57">
        <v>165</v>
      </c>
      <c r="O27" s="7">
        <v>110</v>
      </c>
      <c r="P27" s="7">
        <v>109</v>
      </c>
      <c r="Q27" s="7">
        <v>130</v>
      </c>
      <c r="R27" s="7">
        <v>137</v>
      </c>
      <c r="S27" s="7">
        <v>118</v>
      </c>
      <c r="T27" s="7">
        <v>110</v>
      </c>
      <c r="U27" s="7">
        <v>131</v>
      </c>
      <c r="V27" s="7">
        <v>131</v>
      </c>
      <c r="W27" s="7">
        <v>134</v>
      </c>
      <c r="X27" s="7">
        <v>148</v>
      </c>
      <c r="Y27" s="7">
        <v>156</v>
      </c>
      <c r="Z27" s="7">
        <v>91</v>
      </c>
      <c r="AA27" s="7">
        <v>157</v>
      </c>
      <c r="AB27" s="7">
        <v>171</v>
      </c>
      <c r="AC27" s="7"/>
      <c r="AD27" s="7"/>
      <c r="AE27" s="7"/>
      <c r="AF27" s="7"/>
      <c r="AG27" s="7"/>
      <c r="AH27" s="7"/>
      <c r="AI27" s="6">
        <f t="shared" si="0"/>
        <v>609</v>
      </c>
      <c r="AJ27" s="6">
        <f t="shared" si="1"/>
        <v>1258</v>
      </c>
      <c r="AK27" s="6">
        <f t="shared" si="2"/>
        <v>575</v>
      </c>
      <c r="AL27" s="6">
        <f t="shared" si="3"/>
        <v>2442</v>
      </c>
      <c r="AM27" s="6">
        <f t="shared" si="4"/>
        <v>18</v>
      </c>
      <c r="AN27" s="8">
        <f t="shared" si="5"/>
        <v>135.66666666666666</v>
      </c>
    </row>
    <row r="28" spans="1:40" ht="12.75">
      <c r="A28" s="6">
        <v>25</v>
      </c>
      <c r="B28" s="7">
        <v>3394</v>
      </c>
      <c r="C28" s="7" t="s">
        <v>45</v>
      </c>
      <c r="D28" s="7" t="s">
        <v>31</v>
      </c>
      <c r="E28" s="10"/>
      <c r="F28" s="10"/>
      <c r="G28" s="10"/>
      <c r="H28" s="10"/>
      <c r="I28" s="10">
        <v>67</v>
      </c>
      <c r="J28" s="10">
        <v>90</v>
      </c>
      <c r="K28" s="10">
        <v>88</v>
      </c>
      <c r="L28" s="10">
        <v>102</v>
      </c>
      <c r="M28" s="10"/>
      <c r="N28" s="57"/>
      <c r="O28" s="10"/>
      <c r="P28" s="10"/>
      <c r="Q28" s="10">
        <v>112</v>
      </c>
      <c r="R28" s="10">
        <v>112</v>
      </c>
      <c r="S28" s="10">
        <v>114</v>
      </c>
      <c r="T28" s="10">
        <v>92</v>
      </c>
      <c r="U28" s="10">
        <v>99</v>
      </c>
      <c r="V28" s="10">
        <v>150</v>
      </c>
      <c r="W28" s="10"/>
      <c r="X28" s="10"/>
      <c r="Y28" s="10"/>
      <c r="Z28" s="10"/>
      <c r="AA28" s="10">
        <v>184</v>
      </c>
      <c r="AB28" s="10">
        <v>177</v>
      </c>
      <c r="AC28" s="10">
        <v>171</v>
      </c>
      <c r="AD28" s="10">
        <v>178</v>
      </c>
      <c r="AE28" s="10">
        <v>162</v>
      </c>
      <c r="AF28" s="10">
        <v>222</v>
      </c>
      <c r="AG28" s="10">
        <v>171</v>
      </c>
      <c r="AH28" s="10">
        <v>134</v>
      </c>
      <c r="AI28" s="6">
        <f t="shared" si="0"/>
        <v>347</v>
      </c>
      <c r="AJ28" s="6">
        <f t="shared" si="1"/>
        <v>679</v>
      </c>
      <c r="AK28" s="6">
        <f t="shared" si="2"/>
        <v>1399</v>
      </c>
      <c r="AL28" s="6">
        <f t="shared" si="3"/>
        <v>2425</v>
      </c>
      <c r="AM28" s="6">
        <f t="shared" si="4"/>
        <v>18</v>
      </c>
      <c r="AN28" s="8">
        <f t="shared" si="5"/>
        <v>134.72222222222223</v>
      </c>
    </row>
    <row r="29" spans="1:40" ht="12.75">
      <c r="A29" s="6">
        <v>26</v>
      </c>
      <c r="B29" s="7">
        <v>3395</v>
      </c>
      <c r="C29" s="7" t="s">
        <v>44</v>
      </c>
      <c r="D29" s="7" t="s">
        <v>31</v>
      </c>
      <c r="E29" s="7"/>
      <c r="F29" s="7"/>
      <c r="G29" s="7">
        <v>149</v>
      </c>
      <c r="H29" s="7">
        <v>134</v>
      </c>
      <c r="I29" s="7">
        <v>188</v>
      </c>
      <c r="J29" s="7">
        <v>191</v>
      </c>
      <c r="K29" s="7">
        <v>142</v>
      </c>
      <c r="L29" s="7">
        <v>137</v>
      </c>
      <c r="M29" s="7">
        <v>146</v>
      </c>
      <c r="N29" s="57">
        <v>150</v>
      </c>
      <c r="O29" s="7">
        <v>174</v>
      </c>
      <c r="P29" s="7">
        <v>111</v>
      </c>
      <c r="Q29" s="7">
        <v>108</v>
      </c>
      <c r="R29" s="7">
        <v>125</v>
      </c>
      <c r="S29" s="7">
        <v>109</v>
      </c>
      <c r="T29" s="7">
        <v>91</v>
      </c>
      <c r="U29" s="7"/>
      <c r="V29" s="7"/>
      <c r="W29" s="7">
        <v>109</v>
      </c>
      <c r="X29" s="7">
        <v>115</v>
      </c>
      <c r="Y29" s="7">
        <v>109</v>
      </c>
      <c r="Z29" s="7">
        <v>155</v>
      </c>
      <c r="AA29" s="7"/>
      <c r="AB29" s="7"/>
      <c r="AC29" s="7">
        <v>125</v>
      </c>
      <c r="AD29" s="7">
        <v>102</v>
      </c>
      <c r="AE29" s="7">
        <v>117</v>
      </c>
      <c r="AF29" s="7">
        <v>119</v>
      </c>
      <c r="AG29" s="7"/>
      <c r="AH29" s="7"/>
      <c r="AI29" s="6">
        <f t="shared" si="0"/>
        <v>1237</v>
      </c>
      <c r="AJ29" s="6">
        <f t="shared" si="1"/>
        <v>942</v>
      </c>
      <c r="AK29" s="6">
        <f t="shared" si="2"/>
        <v>727</v>
      </c>
      <c r="AL29" s="6">
        <f t="shared" si="3"/>
        <v>2906</v>
      </c>
      <c r="AM29" s="6">
        <f t="shared" si="4"/>
        <v>22</v>
      </c>
      <c r="AN29" s="8">
        <f t="shared" si="5"/>
        <v>132.0909090909091</v>
      </c>
    </row>
    <row r="30" spans="1:40" ht="12.75">
      <c r="A30" s="6">
        <v>27</v>
      </c>
      <c r="B30" s="7">
        <v>2452</v>
      </c>
      <c r="C30" s="7" t="s">
        <v>36</v>
      </c>
      <c r="D30" s="7" t="s">
        <v>30</v>
      </c>
      <c r="E30" s="7">
        <v>144</v>
      </c>
      <c r="F30" s="7">
        <v>144</v>
      </c>
      <c r="G30" s="7">
        <v>118</v>
      </c>
      <c r="H30" s="7">
        <v>156</v>
      </c>
      <c r="I30" s="7">
        <v>156</v>
      </c>
      <c r="J30" s="7">
        <v>130</v>
      </c>
      <c r="K30" s="7">
        <v>99</v>
      </c>
      <c r="L30" s="7">
        <v>127</v>
      </c>
      <c r="M30" s="7">
        <v>168</v>
      </c>
      <c r="N30" s="57">
        <v>155</v>
      </c>
      <c r="O30" s="7">
        <v>104</v>
      </c>
      <c r="P30" s="7">
        <v>109</v>
      </c>
      <c r="Q30" s="7">
        <v>148</v>
      </c>
      <c r="R30" s="7">
        <v>118</v>
      </c>
      <c r="S30" s="7">
        <v>128</v>
      </c>
      <c r="T30" s="7">
        <v>126</v>
      </c>
      <c r="U30" s="7">
        <v>137</v>
      </c>
      <c r="V30" s="7">
        <v>148</v>
      </c>
      <c r="W30" s="7">
        <v>146</v>
      </c>
      <c r="X30" s="7">
        <v>106</v>
      </c>
      <c r="Y30" s="7">
        <v>115</v>
      </c>
      <c r="Z30" s="7">
        <v>102</v>
      </c>
      <c r="AA30" s="7">
        <v>111</v>
      </c>
      <c r="AB30" s="7">
        <v>106</v>
      </c>
      <c r="AC30" s="7">
        <v>114</v>
      </c>
      <c r="AD30" s="7">
        <v>148</v>
      </c>
      <c r="AE30" s="7">
        <v>119</v>
      </c>
      <c r="AF30" s="7">
        <v>148</v>
      </c>
      <c r="AG30" s="7">
        <v>142</v>
      </c>
      <c r="AH30" s="7">
        <v>159</v>
      </c>
      <c r="AI30" s="6">
        <f t="shared" si="0"/>
        <v>1397</v>
      </c>
      <c r="AJ30" s="6">
        <f t="shared" si="1"/>
        <v>1270</v>
      </c>
      <c r="AK30" s="6">
        <f t="shared" si="2"/>
        <v>1264</v>
      </c>
      <c r="AL30" s="6">
        <f t="shared" si="3"/>
        <v>3931</v>
      </c>
      <c r="AM30" s="6">
        <f t="shared" si="4"/>
        <v>30</v>
      </c>
      <c r="AN30" s="8">
        <f t="shared" si="5"/>
        <v>131.03333333333333</v>
      </c>
    </row>
    <row r="31" spans="1:40" ht="12.75" hidden="1">
      <c r="A31" s="6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5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6">
        <f t="shared" si="0"/>
        <v>0</v>
      </c>
      <c r="AJ31" s="6">
        <f t="shared" si="1"/>
        <v>0</v>
      </c>
      <c r="AK31" s="6">
        <f t="shared" si="2"/>
        <v>0</v>
      </c>
      <c r="AL31" s="6">
        <f t="shared" si="3"/>
        <v>0</v>
      </c>
      <c r="AM31" s="6">
        <f t="shared" si="4"/>
        <v>0</v>
      </c>
      <c r="AN31" s="8" t="e">
        <f t="shared" si="5"/>
        <v>#DIV/0!</v>
      </c>
    </row>
    <row r="32" spans="1:40" ht="12.75" hidden="1">
      <c r="A32" s="6">
        <v>29</v>
      </c>
      <c r="B32" s="7"/>
      <c r="C32" s="7"/>
      <c r="D32" s="10"/>
      <c r="E32" s="7"/>
      <c r="F32" s="7"/>
      <c r="G32" s="7"/>
      <c r="H32" s="7"/>
      <c r="I32" s="7"/>
      <c r="J32" s="7"/>
      <c r="K32" s="7"/>
      <c r="L32" s="7"/>
      <c r="M32" s="7"/>
      <c r="N32" s="5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6">
        <f t="shared" si="0"/>
        <v>0</v>
      </c>
      <c r="AJ32" s="6">
        <f t="shared" si="1"/>
        <v>0</v>
      </c>
      <c r="AK32" s="6">
        <f t="shared" si="2"/>
        <v>0</v>
      </c>
      <c r="AL32" s="6">
        <f t="shared" si="3"/>
        <v>0</v>
      </c>
      <c r="AM32" s="6">
        <f t="shared" si="4"/>
        <v>0</v>
      </c>
      <c r="AN32" s="8" t="e">
        <f t="shared" si="5"/>
        <v>#DIV/0!</v>
      </c>
    </row>
    <row r="33" spans="1:40" ht="12.75" hidden="1">
      <c r="A33" s="6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5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>
        <f t="shared" si="0"/>
        <v>0</v>
      </c>
      <c r="AJ33" s="6">
        <f t="shared" si="1"/>
        <v>0</v>
      </c>
      <c r="AK33" s="6">
        <f t="shared" si="2"/>
        <v>0</v>
      </c>
      <c r="AL33" s="6">
        <f t="shared" si="3"/>
        <v>0</v>
      </c>
      <c r="AM33" s="6">
        <f t="shared" si="4"/>
        <v>0</v>
      </c>
      <c r="AN33" s="8" t="e">
        <f t="shared" si="5"/>
        <v>#DIV/0!</v>
      </c>
    </row>
    <row r="34" spans="1:40" ht="12.75" hidden="1">
      <c r="A34" s="6">
        <v>31</v>
      </c>
      <c r="B34" s="7"/>
      <c r="C34" s="10"/>
      <c r="D34" s="7"/>
      <c r="E34" s="7"/>
      <c r="F34" s="7"/>
      <c r="G34" s="7"/>
      <c r="H34" s="7"/>
      <c r="I34" s="7"/>
      <c r="J34" s="7"/>
      <c r="K34" s="7"/>
      <c r="L34" s="7"/>
      <c r="M34" s="7"/>
      <c r="N34" s="5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>
        <f t="shared" si="0"/>
        <v>0</v>
      </c>
      <c r="AJ34" s="6">
        <f t="shared" si="1"/>
        <v>0</v>
      </c>
      <c r="AK34" s="6">
        <f t="shared" si="2"/>
        <v>0</v>
      </c>
      <c r="AL34" s="6">
        <f t="shared" si="3"/>
        <v>0</v>
      </c>
      <c r="AM34" s="6">
        <f t="shared" si="4"/>
        <v>0</v>
      </c>
      <c r="AN34" s="8" t="e">
        <f t="shared" si="5"/>
        <v>#DIV/0!</v>
      </c>
    </row>
    <row r="35" spans="1:40" s="11" customFormat="1" ht="12.75" hidden="1">
      <c r="A35" s="6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5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>
        <f t="shared" si="0"/>
        <v>0</v>
      </c>
      <c r="AJ35" s="6">
        <f t="shared" si="1"/>
        <v>0</v>
      </c>
      <c r="AK35" s="6">
        <f t="shared" si="2"/>
        <v>0</v>
      </c>
      <c r="AL35" s="6">
        <f t="shared" si="3"/>
        <v>0</v>
      </c>
      <c r="AM35" s="6">
        <f t="shared" si="4"/>
        <v>0</v>
      </c>
      <c r="AN35" s="8" t="e">
        <f t="shared" si="5"/>
        <v>#DIV/0!</v>
      </c>
    </row>
    <row r="36" spans="1:40" s="11" customFormat="1" ht="12.75" hidden="1">
      <c r="A36" s="6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5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6">
        <f t="shared" si="0"/>
        <v>0</v>
      </c>
      <c r="AJ36" s="6">
        <f t="shared" si="1"/>
        <v>0</v>
      </c>
      <c r="AK36" s="6">
        <f t="shared" si="2"/>
        <v>0</v>
      </c>
      <c r="AL36" s="6">
        <f t="shared" si="3"/>
        <v>0</v>
      </c>
      <c r="AM36" s="6">
        <f t="shared" si="4"/>
        <v>0</v>
      </c>
      <c r="AN36" s="8" t="e">
        <f t="shared" si="5"/>
        <v>#DIV/0!</v>
      </c>
    </row>
    <row r="37" spans="1:40" s="11" customFormat="1" ht="12.75" hidden="1">
      <c r="A37" s="6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5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f t="shared" si="0"/>
        <v>0</v>
      </c>
      <c r="AJ37" s="6">
        <f t="shared" si="1"/>
        <v>0</v>
      </c>
      <c r="AK37" s="6">
        <f t="shared" si="2"/>
        <v>0</v>
      </c>
      <c r="AL37" s="6">
        <f t="shared" si="3"/>
        <v>0</v>
      </c>
      <c r="AM37" s="6">
        <f t="shared" si="4"/>
        <v>0</v>
      </c>
      <c r="AN37" s="8" t="e">
        <f t="shared" si="5"/>
        <v>#DIV/0!</v>
      </c>
    </row>
    <row r="38" spans="35:40" ht="12.75">
      <c r="AI38" s="12"/>
      <c r="AJ38" s="12"/>
      <c r="AK38" s="12"/>
      <c r="AL38" s="12"/>
      <c r="AM38" s="12"/>
      <c r="AN38" s="13"/>
    </row>
    <row r="39" spans="35:40" ht="12.75">
      <c r="AI39" s="12"/>
      <c r="AJ39" s="12"/>
      <c r="AK39" s="12"/>
      <c r="AL39" s="12"/>
      <c r="AM39" s="12"/>
      <c r="AN39" s="13"/>
    </row>
    <row r="40" spans="35:40" ht="12.75">
      <c r="AI40" s="12"/>
      <c r="AJ40" s="12"/>
      <c r="AK40" s="12"/>
      <c r="AL40" s="12"/>
      <c r="AM40" s="12"/>
      <c r="AN40" s="13"/>
    </row>
    <row r="41" spans="35:40" ht="12.75">
      <c r="AI41" s="12"/>
      <c r="AJ41" s="12"/>
      <c r="AK41" s="12"/>
      <c r="AL41" s="12"/>
      <c r="AM41" s="12"/>
      <c r="AN41" s="13"/>
    </row>
    <row r="42" spans="35:40" ht="12.75">
      <c r="AI42" s="12"/>
      <c r="AJ42" s="12"/>
      <c r="AK42" s="12"/>
      <c r="AL42" s="12"/>
      <c r="AM42" s="12"/>
      <c r="AN42" s="13"/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1:40" ht="12.75">
      <c r="A64" s="14"/>
      <c r="B64" s="15"/>
      <c r="AI64" s="12"/>
      <c r="AJ64" s="12"/>
      <c r="AK64" s="12"/>
      <c r="AL64" s="12"/>
      <c r="AM64" s="12"/>
      <c r="AN64" s="13"/>
    </row>
    <row r="65" spans="1:40" ht="12.75">
      <c r="A65" s="14"/>
      <c r="B65" s="15"/>
      <c r="AI65" s="12"/>
      <c r="AJ65" s="12"/>
      <c r="AK65" s="12"/>
      <c r="AL65" s="12"/>
      <c r="AM65" s="12"/>
      <c r="AN65" s="13"/>
    </row>
    <row r="66" spans="1:40" ht="12.75">
      <c r="A66" s="14"/>
      <c r="B66" s="15"/>
      <c r="AI66" s="12"/>
      <c r="AJ66" s="12"/>
      <c r="AK66" s="12"/>
      <c r="AL66" s="12"/>
      <c r="AM66" s="12"/>
      <c r="AN66" s="13"/>
    </row>
    <row r="67" spans="1:40" ht="12.75">
      <c r="A67" s="14"/>
      <c r="B67" s="15"/>
      <c r="AI67" s="12"/>
      <c r="AJ67" s="12"/>
      <c r="AK67" s="12"/>
      <c r="AL67" s="12"/>
      <c r="AM67" s="12"/>
      <c r="AN67" s="13"/>
    </row>
    <row r="68" spans="1:40" ht="12.75">
      <c r="A68" s="14"/>
      <c r="B68" s="15"/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35:40" ht="12.75">
      <c r="AI71" s="12"/>
      <c r="AJ71" s="12"/>
      <c r="AK71" s="12"/>
      <c r="AL71" s="12"/>
      <c r="AM71" s="12"/>
      <c r="AN71" s="13"/>
    </row>
    <row r="72" spans="35:40" ht="12.75">
      <c r="AI72" s="12"/>
      <c r="AJ72" s="12"/>
      <c r="AK72" s="12"/>
      <c r="AL72" s="12"/>
      <c r="AM72" s="12"/>
      <c r="AN72" s="13"/>
    </row>
    <row r="73" spans="35:40" ht="12.75">
      <c r="AI73" s="12"/>
      <c r="AJ73" s="12"/>
      <c r="AK73" s="12"/>
      <c r="AL73" s="12"/>
      <c r="AM73" s="12"/>
      <c r="AN73" s="13"/>
    </row>
    <row r="74" spans="35:40" ht="12.75">
      <c r="AI74" s="12"/>
      <c r="AJ74" s="12"/>
      <c r="AK74" s="12"/>
      <c r="AL74" s="12"/>
      <c r="AM74" s="12"/>
      <c r="AN74" s="13"/>
    </row>
    <row r="75" spans="35:39" ht="12.75">
      <c r="AI75" s="12"/>
      <c r="AJ75" s="12"/>
      <c r="AK75" s="12"/>
      <c r="AL75" s="12"/>
      <c r="AM75" s="12"/>
    </row>
    <row r="76" ht="12.75">
      <c r="AM76" s="12"/>
    </row>
    <row r="77" ht="12.75">
      <c r="AM77" s="12"/>
    </row>
    <row r="78" ht="12.75">
      <c r="AM78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2015-2016
3a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2016-02-15T17:37:03Z</cp:lastPrinted>
  <dcterms:created xsi:type="dcterms:W3CDTF">1999-10-03T14:06:37Z</dcterms:created>
  <dcterms:modified xsi:type="dcterms:W3CDTF">2016-02-15T17:44:43Z</dcterms:modified>
  <cp:category/>
  <cp:version/>
  <cp:contentType/>
  <cp:contentStatus/>
</cp:coreProperties>
</file>